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20" windowHeight="12645" activeTab="2"/>
  </bookViews>
  <sheets>
    <sheet name="отчет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34" i="3" l="1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35" i="3" s="1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104" i="3" s="1"/>
  <c r="I39" i="3"/>
  <c r="I35" i="3"/>
  <c r="I33" i="3"/>
  <c r="I31" i="3"/>
  <c r="H135" i="3"/>
  <c r="E135" i="3"/>
  <c r="H104" i="3"/>
  <c r="E104" i="3"/>
  <c r="H202" i="1"/>
  <c r="E202" i="1"/>
  <c r="J204" i="1"/>
  <c r="J155" i="1"/>
  <c r="J154" i="1"/>
  <c r="J153" i="1"/>
  <c r="J152" i="1"/>
  <c r="J151" i="1"/>
  <c r="J150" i="1"/>
  <c r="J149" i="1"/>
  <c r="J148" i="1"/>
  <c r="J147" i="1"/>
  <c r="J146" i="1"/>
  <c r="H233" i="1"/>
  <c r="E233" i="1"/>
  <c r="E77" i="2" l="1"/>
  <c r="E92" i="2" s="1"/>
  <c r="E88" i="2"/>
  <c r="J233" i="1" l="1"/>
  <c r="E62" i="2"/>
  <c r="J47" i="1"/>
  <c r="K47" i="1" s="1"/>
  <c r="L48" i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64" i="1"/>
  <c r="K64" i="1" s="1"/>
  <c r="H87" i="1"/>
  <c r="E87" i="1"/>
  <c r="H62" i="1"/>
  <c r="E62" i="1"/>
  <c r="J62" i="1" s="1"/>
  <c r="H88" i="1" l="1"/>
  <c r="J87" i="1"/>
</calcChain>
</file>

<file path=xl/sharedStrings.xml><?xml version="1.0" encoding="utf-8"?>
<sst xmlns="http://schemas.openxmlformats.org/spreadsheetml/2006/main" count="1023" uniqueCount="301">
  <si>
    <t xml:space="preserve">Цель мероприятий   </t>
  </si>
  <si>
    <t xml:space="preserve">Пневмогидравлическая  промывка систем отопления     </t>
  </si>
  <si>
    <t xml:space="preserve">  Снижение гидравлического сопротивления систем отопления с целью снижения  тепловых потерь, рационального использования тепловой энергии   </t>
  </si>
  <si>
    <t>Компрессор</t>
  </si>
  <si>
    <t>Управляющая компания</t>
  </si>
  <si>
    <t>Плата за содержание и ремонт жилого помещения</t>
  </si>
  <si>
    <t>Гидравлическая промывка систем отопления</t>
  </si>
  <si>
    <t>Теплофикационная  вода</t>
  </si>
  <si>
    <t>Химико-технологическая  промывка  теплообменников</t>
  </si>
  <si>
    <t>Установка для промывки теплообменников</t>
  </si>
  <si>
    <t xml:space="preserve">Подрядная организация  </t>
  </si>
  <si>
    <t>Ул. Вербная, д.19, к.1</t>
  </si>
  <si>
    <t xml:space="preserve">Балансировка и местная регулировка систем отопления </t>
  </si>
  <si>
    <t xml:space="preserve">Равномерное распределение теплоносителя по системе отопления с целью рационального использования и экономии  тепловой энергии </t>
  </si>
  <si>
    <t>Регулировка систем отопления с использованием балансировочных  кранов, регулировочных задвижек, радиаторных терморегуляторов, регулирующих клапанов, регуляторов перепада давления и др. регулировочной арматуры, предусмотренной проектом</t>
  </si>
  <si>
    <t>ИТОГО:</t>
  </si>
  <si>
    <t xml:space="preserve">Рациональное и эффективное использование  тепловой энергии </t>
  </si>
  <si>
    <t>Компьютеры с программным обеспечением, пирометры, расходометры и др. К.И.П</t>
  </si>
  <si>
    <t>Аэродромная ул., д.3, к.1</t>
  </si>
  <si>
    <t>Байконурская ул., д.5, к.1</t>
  </si>
  <si>
    <t>Байконурская ул., д.7, к.1</t>
  </si>
  <si>
    <t>Богатырский пр., д.5, к.2</t>
  </si>
  <si>
    <t>Испытателей пр., д.6, к.1</t>
  </si>
  <si>
    <t>Королева пр., д.19</t>
  </si>
  <si>
    <t>Серебристый бульвар, д.22, к.1</t>
  </si>
  <si>
    <t>Серебристый бульвар, д.28, к.1</t>
  </si>
  <si>
    <t xml:space="preserve">Установка коллективных (общедомовых) коммерческих  узлов учета тепловой энергии </t>
  </si>
  <si>
    <t>Учет тепловой энергии в многоквартирном доме</t>
  </si>
  <si>
    <t>За счет  средств собственников жилых помещений в многоквартирном доме</t>
  </si>
  <si>
    <t>Снижение тепловых потерь зданиями</t>
  </si>
  <si>
    <t>Установка в МОП дверей</t>
  </si>
  <si>
    <t>Аэродромная ул., д.11, к.1</t>
  </si>
  <si>
    <t>Парашютная ул., д.4, к.1</t>
  </si>
  <si>
    <t>Серебристый бульвар, д.24, к.2</t>
  </si>
  <si>
    <t>Королева пр., д.15/30</t>
  </si>
  <si>
    <t>Котельникова аллея, д.4</t>
  </si>
  <si>
    <t>Аэродромная ул., д.9, к.1</t>
  </si>
  <si>
    <t>Байконурская ул., д.15</t>
  </si>
  <si>
    <t>Серебристый бульвар, д.5, к.1</t>
  </si>
  <si>
    <t>Поликарпова аллея, д.8, к.1</t>
  </si>
  <si>
    <t>Богатырский пр., д.3, к.1</t>
  </si>
  <si>
    <t>Королева пр., д.9</t>
  </si>
  <si>
    <t>Установка в МОП металлопластиковых окон</t>
  </si>
  <si>
    <t>Аэродромная ул. ,д.7, к.1</t>
  </si>
  <si>
    <t>Серебристый булл., д.6, к.1</t>
  </si>
  <si>
    <t>Богатырский пр., д.5, к.3</t>
  </si>
  <si>
    <t>Богатырский пр., д.7, к.3</t>
  </si>
  <si>
    <t>Серебристый бульвар, д.12, к.1</t>
  </si>
  <si>
    <t>Серебристый бульвар, д.15</t>
  </si>
  <si>
    <t>Серебристый бульвар, д.22, к.3</t>
  </si>
  <si>
    <t>Серебристый бульвар, д.28</t>
  </si>
  <si>
    <t>Котельникова аллея, д.6, к.1</t>
  </si>
  <si>
    <t>II. Горячее водоснабжение:</t>
  </si>
  <si>
    <t>Ремонт и регулировка автоматических регуляторов  температуры  ГВС</t>
  </si>
  <si>
    <t>Рациональное использование тепловой энергии на цели  горячего водоснабжения</t>
  </si>
  <si>
    <t>Пирометры, расходомеры, КИП</t>
  </si>
  <si>
    <t>Снижение нормативных утечек</t>
  </si>
  <si>
    <t>III. Электроэнергия:</t>
  </si>
  <si>
    <t xml:space="preserve">Замена ламп накаливания в местах  общего пользования на энергоэффективные лампы </t>
  </si>
  <si>
    <t>Экономия электроэнергии</t>
  </si>
  <si>
    <t>N  п/п</t>
  </si>
  <si>
    <t>Наименование  мероприятий/адрес</t>
  </si>
  <si>
    <t>Применяемые технологии, оборудование и материалы</t>
  </si>
  <si>
    <t>Исполнители мероприятий</t>
  </si>
  <si>
    <t xml:space="preserve">Источник финансирования   </t>
  </si>
  <si>
    <t>Примечания</t>
  </si>
  <si>
    <t>33 МКД</t>
  </si>
  <si>
    <t>61 МКД</t>
  </si>
  <si>
    <t>Рациональное использование тепловой энергии и оптимизация режимов теплоснабжения</t>
  </si>
  <si>
    <t>94 МКД</t>
  </si>
  <si>
    <t xml:space="preserve">Регулировка автоматики  ИТП с погодным регулированием </t>
  </si>
  <si>
    <t>1.1</t>
  </si>
  <si>
    <t>1.1.1</t>
  </si>
  <si>
    <t>1.2</t>
  </si>
  <si>
    <t>1.2.1</t>
  </si>
  <si>
    <t>1.3.1</t>
  </si>
  <si>
    <t>1.3</t>
  </si>
  <si>
    <t>1.4</t>
  </si>
  <si>
    <t>1.4.1</t>
  </si>
  <si>
    <t>1.5</t>
  </si>
  <si>
    <t>1.5.1</t>
  </si>
  <si>
    <t>1.6</t>
  </si>
  <si>
    <t>1.6.1</t>
  </si>
  <si>
    <t>1.7</t>
  </si>
  <si>
    <t>1.7.1</t>
  </si>
  <si>
    <t>45 МКД</t>
  </si>
  <si>
    <t>2.1</t>
  </si>
  <si>
    <t>2.1.1</t>
  </si>
  <si>
    <t>2.2</t>
  </si>
  <si>
    <t>Люминесцентные  лампы</t>
  </si>
  <si>
    <t>3.1</t>
  </si>
  <si>
    <t>3.1.1</t>
  </si>
  <si>
    <t>IV. Дверные и оконные конструкции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</si>
  <si>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</si>
  <si>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</si>
  <si>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</si>
  <si>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</si>
  <si>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</si>
  <si>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</si>
  <si>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</si>
  <si>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</si>
  <si>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</si>
  <si>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</si>
  <si>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</si>
  <si>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</si>
  <si>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</si>
  <si>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</si>
  <si>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</si>
  <si>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</si>
  <si>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Подрядная организация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</si>
  <si>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</si>
  <si>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</si>
  <si>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</si>
  <si>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</si>
  <si>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</si>
  <si>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</si>
  <si>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</si>
  <si>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</si>
  <si>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</si>
  <si>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</si>
  <si>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</si>
  <si>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</si>
  <si>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</si>
  <si>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</si>
  <si>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</si>
  <si>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</si>
  <si>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</si>
  <si>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</si>
  <si>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</si>
  <si>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</si>
  <si>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</si>
  <si>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</si>
  <si>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</si>
  <si>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</si>
  <si>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ВСЕГО:</t>
  </si>
  <si>
    <t>Главный инженер</t>
  </si>
  <si>
    <t>ООО "ЖКС №3 Приморского района"</t>
  </si>
  <si>
    <t>Шишова Е.М.</t>
  </si>
  <si>
    <r>
      <t>I. Отопление:</t>
    </r>
    <r>
      <rPr>
        <sz val="11"/>
        <color theme="1"/>
        <rFont val="Times New Roman"/>
        <family val="1"/>
        <charset val="204"/>
      </rPr>
      <t xml:space="preserve">         </t>
    </r>
  </si>
  <si>
    <t>56 МКД</t>
  </si>
  <si>
    <t>Запланированная стоимость мероприятий, тыс. руб.</t>
  </si>
  <si>
    <t>Серебристый бульвар, д.34, к.1</t>
  </si>
  <si>
    <t>Испытателей пр., д.15, к.1</t>
  </si>
  <si>
    <t>Установка коммерческих  узлов учета тепловой энергии</t>
  </si>
  <si>
    <t>118 УУТЭ</t>
  </si>
  <si>
    <t>Подрядная  организация ГУП "ТЭК СПб"</t>
  </si>
  <si>
    <t>Капитальный ремонт системы горячего водоснабжения в квартирах</t>
  </si>
  <si>
    <t>полипропилен</t>
  </si>
  <si>
    <t>Региональный оператор</t>
  </si>
  <si>
    <t>средства бюджета</t>
  </si>
  <si>
    <t>2.2.1</t>
  </si>
  <si>
    <t>Капитальный ремонт системы теплоснабжения в квартирах</t>
  </si>
  <si>
    <t>Отчет о выполнении мероприятий для многоквартирных домов в целях энергосбережения и повышения эффективности использования энергетических ресурсов, для МКД, находящихся на обслуживании ООО "ЖКС №3 Приморского района" за 2014 год</t>
  </si>
  <si>
    <t>выполнено</t>
  </si>
  <si>
    <t>Проект плана находится на согласовании с Советами МКД, возможны внесения изменений.</t>
  </si>
  <si>
    <t>Снижение используемых ресурсов</t>
  </si>
  <si>
    <t xml:space="preserve">Срок окупаемости </t>
  </si>
  <si>
    <t xml:space="preserve">5 месяцев </t>
  </si>
  <si>
    <t>1 103 т.р.</t>
  </si>
  <si>
    <t>тыс.руб.</t>
  </si>
  <si>
    <t>месяцев</t>
  </si>
  <si>
    <t>год</t>
  </si>
  <si>
    <t>% выполнения</t>
  </si>
  <si>
    <t>100</t>
  </si>
  <si>
    <t>Плата за содержание и текущий ремонт жилого помещения</t>
  </si>
  <si>
    <t>Коломяжкий пр. д.12</t>
  </si>
  <si>
    <t>Богатырский пр. д.3 корп.1</t>
  </si>
  <si>
    <t>Богатырский пр. д.10</t>
  </si>
  <si>
    <t>Серебристый бульвар, д. 12</t>
  </si>
  <si>
    <t>Байконурская ул., д.7</t>
  </si>
  <si>
    <t>4.2.24</t>
  </si>
  <si>
    <t>4.2.25</t>
  </si>
  <si>
    <t>4.2.26</t>
  </si>
  <si>
    <t>4.2.27</t>
  </si>
  <si>
    <t>4.2.28</t>
  </si>
  <si>
    <t>Планируемый перечень мероприятий для многоквартирных домов, находящихся на обслуживании ООО "ЖКС №3 Приморского района"в целях энергосбережения и повышения эффективности использования энергетических ресурсов  на 2017 год</t>
  </si>
  <si>
    <t>97 МКД</t>
  </si>
  <si>
    <t>Энергосберегающие лампы  лампы</t>
  </si>
  <si>
    <t>Богатырский пр., д. 7,к. 5</t>
  </si>
  <si>
    <t>Испытателей пр., д. 15, к. 1</t>
  </si>
  <si>
    <t>Серебристый бул., д. 22,к. 3</t>
  </si>
  <si>
    <t>Поликарпова ал., д. 3, к. 1</t>
  </si>
  <si>
    <t>Байконурская ул., д.5, к. 1</t>
  </si>
  <si>
    <t>Поликарпова ал., д. 8, к. 1</t>
  </si>
  <si>
    <t>Аэродромная ул., д. 11, к.1</t>
  </si>
  <si>
    <t>Аэродромная ул., 7, к. 1</t>
  </si>
  <si>
    <t>Богатырский пр., д.5, к. 3</t>
  </si>
  <si>
    <t>Репищева ул. ,д. 11/9</t>
  </si>
  <si>
    <t>Королева пр., д. 19</t>
  </si>
  <si>
    <t>Королева пр., д. 15/30</t>
  </si>
  <si>
    <t>Серебристый бульвар, д.5, к. 1</t>
  </si>
  <si>
    <t>Аэродромная ул., д. 3</t>
  </si>
  <si>
    <t>Аэродромная ул., д. 13</t>
  </si>
  <si>
    <t>Аэродромная ул., д. 9, к. 1</t>
  </si>
  <si>
    <t>Фермское ш., д. 36, к. 27</t>
  </si>
  <si>
    <t>Фермкое ш., д. 36,к. 5</t>
  </si>
  <si>
    <t>Фермское ш., д. 36, к. 6</t>
  </si>
  <si>
    <t>Парашютная ул., д. 4, к.1</t>
  </si>
  <si>
    <t>Испытателей пр., д. 6, к. 3</t>
  </si>
  <si>
    <t>Королева пр., д. 9</t>
  </si>
  <si>
    <t>Коомяский пр. , д. 32</t>
  </si>
  <si>
    <t>Богатырский пр., д. 7, к. 2</t>
  </si>
  <si>
    <t>Богатырский пр., д. 7, к. 8</t>
  </si>
  <si>
    <t>4.2.29</t>
  </si>
  <si>
    <t>Новоалександровская ул., д. 62</t>
  </si>
  <si>
    <t>Богатырский пр., д. 5, к. 2</t>
  </si>
  <si>
    <t>Богатырский пр., д. 5,к. 3</t>
  </si>
  <si>
    <t>Богатырский пр., д. 5, к. 1</t>
  </si>
  <si>
    <t>Богатырский пр., д. 7, корп. 5</t>
  </si>
  <si>
    <t>Поликарпова ал., д. 1</t>
  </si>
  <si>
    <t>Коломяжский пр., д. 12</t>
  </si>
  <si>
    <t>Вербная ул., д. 14, к. 2</t>
  </si>
  <si>
    <t>Серебристый б., д. 34, к. 1</t>
  </si>
  <si>
    <t>Серебристый б., д. 24, к. 2</t>
  </si>
  <si>
    <t>Котельникова ал., д. 6, к. 1</t>
  </si>
  <si>
    <t>4.1.16</t>
  </si>
  <si>
    <t>Серебристый б., д. 28, к. 1</t>
  </si>
  <si>
    <t>4.1.17</t>
  </si>
  <si>
    <t>Байконурская ул., д. 5, к. 1</t>
  </si>
  <si>
    <t>4.1.18</t>
  </si>
  <si>
    <t xml:space="preserve">Королева пр., д. 9 </t>
  </si>
  <si>
    <t>4.1.19</t>
  </si>
  <si>
    <t>Аэродромная ул., д. 7, к. 4</t>
  </si>
  <si>
    <t>4.1.20</t>
  </si>
  <si>
    <t>Новоколомяжский пр., д. 12, к. 3</t>
  </si>
  <si>
    <t>4.1.21</t>
  </si>
  <si>
    <t>4.1.22</t>
  </si>
  <si>
    <t>Испытателей пр., д. 6, к. 1</t>
  </si>
  <si>
    <t>4.1.23</t>
  </si>
  <si>
    <t>4.1.24</t>
  </si>
  <si>
    <t>Ьогатырский пр., д. 3, к. 2</t>
  </si>
  <si>
    <t>4.1.25</t>
  </si>
  <si>
    <t>4.1.26</t>
  </si>
  <si>
    <t>Испытателей пр. д. 8, к. 2</t>
  </si>
  <si>
    <t>4.1.27</t>
  </si>
  <si>
    <t>Аэродромная ул., д. 21</t>
  </si>
  <si>
    <t>4.1.28</t>
  </si>
  <si>
    <t>Щербакова ул., д. 9</t>
  </si>
  <si>
    <t>4.1.29</t>
  </si>
  <si>
    <t>Серебристый б., д. 15</t>
  </si>
  <si>
    <t>4.1.30</t>
  </si>
  <si>
    <t>4.1.31</t>
  </si>
  <si>
    <t>Вербная ул., д. 13</t>
  </si>
  <si>
    <t>4.1.32</t>
  </si>
  <si>
    <t>Земский пр., д. 8,к.2</t>
  </si>
  <si>
    <t>4.1.33</t>
  </si>
  <si>
    <t>Испытателей пр., д. 8, к. 2</t>
  </si>
  <si>
    <t>4.1.34</t>
  </si>
  <si>
    <t>Богатырский пр., д.7, к.5</t>
  </si>
  <si>
    <t>4.1.35</t>
  </si>
  <si>
    <t>Земский пр., д. 8, к. 2</t>
  </si>
  <si>
    <t>4.1.36</t>
  </si>
  <si>
    <t>Серебристый б., л. 9, к. 1</t>
  </si>
  <si>
    <t>4.1.37</t>
  </si>
  <si>
    <t>4.1.38</t>
  </si>
  <si>
    <t>4.1.39</t>
  </si>
  <si>
    <t>Репищева ул., д. 17, к. 1</t>
  </si>
  <si>
    <t>4.1.40</t>
  </si>
  <si>
    <t>Котельникова ал., д. 1</t>
  </si>
  <si>
    <t>4.1.41</t>
  </si>
  <si>
    <t>4.1.42</t>
  </si>
  <si>
    <t>4.1.43</t>
  </si>
  <si>
    <t>Богатырский пр., д. 9</t>
  </si>
  <si>
    <t>4.1.44</t>
  </si>
  <si>
    <t>Генерала Хрулева ул., д. 6</t>
  </si>
  <si>
    <t>4.1.45</t>
  </si>
  <si>
    <t>4.1.46</t>
  </si>
  <si>
    <t>Богатырский пр., д. 5, к. 3</t>
  </si>
  <si>
    <t>Поликарпова ал., д. 4, к. 1</t>
  </si>
  <si>
    <t>4.1.47</t>
  </si>
  <si>
    <t>4.1.48</t>
  </si>
  <si>
    <t>Богатырский пр., д. 11</t>
  </si>
  <si>
    <t>4.1.49</t>
  </si>
  <si>
    <t>Котольникова ал., д. 2</t>
  </si>
  <si>
    <t>Котельникова ал., д. 2</t>
  </si>
  <si>
    <t>4.1.50</t>
  </si>
  <si>
    <t>4.1.51</t>
  </si>
  <si>
    <t>4.1.52</t>
  </si>
  <si>
    <t>4.1.53</t>
  </si>
  <si>
    <t>Коломяжский пр., д. 32</t>
  </si>
  <si>
    <t>4.1.54</t>
  </si>
  <si>
    <t>4.1.55</t>
  </si>
  <si>
    <t>Парашютная ул., д. 4, к. 1</t>
  </si>
  <si>
    <t>Планируемяй результат осуществления мероприятий в денежном эквиваленте тыс. руб.</t>
  </si>
  <si>
    <t>IV. Фасад</t>
  </si>
  <si>
    <t>Уменшение сквозняков, проечек, промерзания, продувания, образование грибков; рациональное использование тепловой энергии</t>
  </si>
  <si>
    <t>Заделка межпанельных и компенсационных швов</t>
  </si>
  <si>
    <t>Межпанельные и компенсационные швы</t>
  </si>
  <si>
    <t>II. Горячее и холодное водоснабжение водоснабжение:</t>
  </si>
  <si>
    <t>Ремонт изоляции теплообменников и трубопроводов системы ГВС, в технических помещениях с применением энергоэффективных материалов.</t>
  </si>
  <si>
    <t xml:space="preserve">Рациональное использование тепловой энергии, экономия потребления тепловой энергии и воды в системе ГВС  </t>
  </si>
  <si>
    <t>Теплоизоляция</t>
  </si>
  <si>
    <t>2240</t>
  </si>
  <si>
    <t>8,57</t>
  </si>
  <si>
    <t>Модернизация трубопроводов системы ГВС и ХВС</t>
  </si>
  <si>
    <t>Увеличение срока эксплуатации трубопроводов; снижение уечек воды; рациональной ипользование тепловой энергии и воды; экономия потребления тепловой энергии и воды в системе ГВС</t>
  </si>
  <si>
    <t>Трубопровод</t>
  </si>
  <si>
    <t>1812</t>
  </si>
  <si>
    <t>2097,82</t>
  </si>
  <si>
    <t>1599,36</t>
  </si>
  <si>
    <t>Проект плана по текущему ремонту МКД находится на согласовании с Советами МКД, возможны внесения изменений.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</si>
</sst>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5" xfId="0" applyFont="1" applyBorder="1"/>
    <xf numFmtId="0" fontId="2" fillId="0" borderId="1" xfId="0" applyFont="1" applyBorder="1"/>
    <xf numFmtId="0" fontId="3" fillId="0" borderId="14" xfId="0" applyFont="1" applyBorder="1"/>
    <xf numFmtId="49" fontId="2" fillId="0" borderId="1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16" xfId="0" applyNumberFormat="1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2" fontId="0" fillId="0" borderId="0" xfId="0" applyNumberFormat="1"/>
    <xf numFmtId="49" fontId="2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vertical="top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0" fillId="0" borderId="8" xfId="0" applyBorder="1" applyAlignment="1">
      <alignment wrapText="1"/>
    </xf>
    <xf numFmtId="2" fontId="2" fillId="0" borderId="23" xfId="0" applyNumberFormat="1" applyFont="1" applyBorder="1" applyAlignment="1"/>
    <xf numFmtId="0" fontId="0" fillId="0" borderId="24" xfId="0" applyBorder="1" applyAlignment="1"/>
    <xf numFmtId="49" fontId="3" fillId="0" borderId="8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0" fontId="6" fillId="0" borderId="5" xfId="0" applyFont="1" applyBorder="1" applyAlignment="1">
      <alignment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7" xfId="0" applyBorder="1" applyAlignment="1"/>
    <xf numFmtId="49" fontId="2" fillId="0" borderId="1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1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13" xfId="0" applyFont="1" applyBorder="1" applyAlignment="1"/>
    <xf numFmtId="0" fontId="0" fillId="0" borderId="6" xfId="0" applyBorder="1" applyAlignment="1"/>
    <xf numFmtId="0" fontId="2" fillId="0" borderId="11" xfId="0" applyFont="1" applyBorder="1" applyAlignment="1"/>
    <xf numFmtId="0" fontId="0" fillId="0" borderId="8" xfId="0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11" xfId="0" applyBorder="1" applyAlignment="1"/>
    <xf numFmtId="49" fontId="2" fillId="0" borderId="1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2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2" fontId="2" fillId="0" borderId="28" xfId="0" applyNumberFormat="1" applyFont="1" applyBorder="1" applyAlignment="1"/>
    <xf numFmtId="0" fontId="0" fillId="0" borderId="29" xfId="0" applyBorder="1" applyAlignment="1"/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2" fontId="2" fillId="0" borderId="16" xfId="0" applyNumberFormat="1" applyFont="1" applyBorder="1" applyAlignment="1"/>
    <xf numFmtId="0" fontId="2" fillId="0" borderId="12" xfId="0" applyFont="1" applyBorder="1" applyAlignment="1"/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opLeftCell="A34" workbookViewId="0">
      <selection activeCell="C142" sqref="C142:D200"/>
    </sheetView>
  </sheetViews>
  <sheetFormatPr defaultRowHeight="15" x14ac:dyDescent="0.25"/>
  <cols>
    <col min="1" max="1" width="6.7109375" customWidth="1"/>
    <col min="2" max="2" width="33.85546875" customWidth="1"/>
    <col min="3" max="3" width="15" customWidth="1"/>
    <col min="4" max="4" width="8.140625" customWidth="1"/>
    <col min="5" max="5" width="18" customWidth="1"/>
    <col min="6" max="6" width="14.85546875" customWidth="1"/>
    <col min="7" max="7" width="17.7109375" customWidth="1"/>
    <col min="8" max="8" width="18.28515625" customWidth="1"/>
    <col min="9" max="9" width="14.7109375" customWidth="1"/>
    <col min="10" max="10" width="9.7109375" style="39" customWidth="1"/>
    <col min="11" max="11" width="10.7109375" style="39" customWidth="1"/>
  </cols>
  <sheetData>
    <row r="1" spans="1:11" ht="1.5" customHeight="1" x14ac:dyDescent="0.25">
      <c r="A1" s="169" t="s">
        <v>152</v>
      </c>
      <c r="B1" s="169"/>
      <c r="C1" s="169"/>
      <c r="D1" s="169"/>
      <c r="E1" s="169"/>
      <c r="F1" s="169"/>
      <c r="G1" s="169"/>
      <c r="H1" s="169"/>
      <c r="I1" s="169"/>
    </row>
    <row r="2" spans="1:11" ht="15" hidden="1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</row>
    <row r="3" spans="1:11" ht="15" hidden="1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</row>
    <row r="4" spans="1:11" ht="15" hidden="1" customHeight="1" x14ac:dyDescent="0.25">
      <c r="A4" s="169"/>
      <c r="B4" s="169"/>
      <c r="C4" s="169"/>
      <c r="D4" s="169"/>
      <c r="E4" s="169"/>
      <c r="F4" s="169"/>
      <c r="G4" s="169"/>
      <c r="H4" s="169"/>
      <c r="I4" s="169"/>
    </row>
    <row r="5" spans="1:11" ht="1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69"/>
    </row>
    <row r="6" spans="1:11" ht="15" hidden="1" customHeight="1" x14ac:dyDescent="0.25">
      <c r="A6" s="169"/>
      <c r="B6" s="169"/>
      <c r="C6" s="169"/>
      <c r="D6" s="169"/>
      <c r="E6" s="169"/>
      <c r="F6" s="169"/>
      <c r="G6" s="169"/>
      <c r="H6" s="169"/>
      <c r="I6" s="169"/>
    </row>
    <row r="7" spans="1:11" ht="15" hidden="1" customHeight="1" x14ac:dyDescent="0.25">
      <c r="A7" s="169"/>
      <c r="B7" s="169"/>
      <c r="C7" s="169"/>
      <c r="D7" s="169"/>
      <c r="E7" s="169"/>
      <c r="F7" s="169"/>
      <c r="G7" s="169"/>
      <c r="H7" s="169"/>
      <c r="I7" s="169"/>
    </row>
    <row r="8" spans="1:11" ht="15" hidden="1" customHeight="1" x14ac:dyDescent="0.25">
      <c r="A8" s="169"/>
      <c r="B8" s="169"/>
      <c r="C8" s="169"/>
      <c r="D8" s="169"/>
      <c r="E8" s="169"/>
      <c r="F8" s="169"/>
      <c r="G8" s="169"/>
      <c r="H8" s="169"/>
      <c r="I8" s="169"/>
    </row>
    <row r="9" spans="1:11" x14ac:dyDescent="0.25">
      <c r="A9" s="169"/>
      <c r="B9" s="169"/>
      <c r="C9" s="169"/>
      <c r="D9" s="169"/>
      <c r="E9" s="169"/>
      <c r="F9" s="169"/>
      <c r="G9" s="169"/>
      <c r="H9" s="169"/>
      <c r="I9" s="169"/>
    </row>
    <row r="10" spans="1:11" x14ac:dyDescent="0.25">
      <c r="A10" s="169"/>
      <c r="B10" s="169"/>
      <c r="C10" s="169"/>
      <c r="D10" s="169"/>
      <c r="E10" s="169"/>
      <c r="F10" s="169"/>
      <c r="G10" s="169"/>
      <c r="H10" s="169"/>
      <c r="I10" s="169"/>
    </row>
    <row r="11" spans="1:11" ht="16.5" customHeight="1" thickBot="1" x14ac:dyDescent="0.3">
      <c r="A11" s="170"/>
      <c r="B11" s="170"/>
      <c r="C11" s="170"/>
      <c r="D11" s="170"/>
      <c r="E11" s="170"/>
      <c r="F11" s="170"/>
      <c r="G11" s="170"/>
      <c r="H11" s="170"/>
      <c r="I11" s="170"/>
    </row>
    <row r="12" spans="1:11" ht="31.5" customHeight="1" x14ac:dyDescent="0.25">
      <c r="A12" s="114" t="s">
        <v>60</v>
      </c>
      <c r="B12" s="114" t="s">
        <v>61</v>
      </c>
      <c r="C12" s="117" t="s">
        <v>0</v>
      </c>
      <c r="D12" s="144"/>
      <c r="E12" s="114" t="s">
        <v>62</v>
      </c>
      <c r="F12" s="114" t="s">
        <v>63</v>
      </c>
      <c r="G12" s="114" t="s">
        <v>64</v>
      </c>
      <c r="H12" s="114" t="s">
        <v>140</v>
      </c>
      <c r="I12" s="117" t="s">
        <v>65</v>
      </c>
      <c r="J12" s="117" t="s">
        <v>155</v>
      </c>
      <c r="K12" s="114" t="s">
        <v>156</v>
      </c>
    </row>
    <row r="13" spans="1:11" x14ac:dyDescent="0.25">
      <c r="A13" s="115"/>
      <c r="B13" s="115"/>
      <c r="C13" s="118"/>
      <c r="D13" s="145"/>
      <c r="E13" s="115"/>
      <c r="F13" s="115"/>
      <c r="G13" s="115"/>
      <c r="H13" s="115"/>
      <c r="I13" s="118"/>
      <c r="J13" s="118"/>
      <c r="K13" s="115"/>
    </row>
    <row r="14" spans="1:11" x14ac:dyDescent="0.25">
      <c r="A14" s="115"/>
      <c r="B14" s="115"/>
      <c r="C14" s="118"/>
      <c r="D14" s="145"/>
      <c r="E14" s="115"/>
      <c r="F14" s="115"/>
      <c r="G14" s="115"/>
      <c r="H14" s="115"/>
      <c r="I14" s="118"/>
      <c r="J14" s="118"/>
      <c r="K14" s="115"/>
    </row>
    <row r="15" spans="1:11" ht="15.75" thickBot="1" x14ac:dyDescent="0.3">
      <c r="A15" s="116"/>
      <c r="B15" s="116"/>
      <c r="C15" s="119"/>
      <c r="D15" s="146"/>
      <c r="E15" s="116"/>
      <c r="F15" s="116"/>
      <c r="G15" s="116"/>
      <c r="H15" s="116"/>
      <c r="I15" s="119"/>
      <c r="J15" s="119"/>
      <c r="K15" s="116"/>
    </row>
    <row r="16" spans="1:11" ht="16.5" customHeight="1" thickBot="1" x14ac:dyDescent="0.3">
      <c r="A16" s="117" t="s">
        <v>138</v>
      </c>
      <c r="B16" s="120"/>
      <c r="C16" s="120"/>
      <c r="D16" s="120"/>
      <c r="E16" s="120"/>
      <c r="F16" s="120"/>
      <c r="G16" s="120"/>
      <c r="H16" s="120"/>
      <c r="I16" s="120"/>
      <c r="J16" s="121"/>
      <c r="K16" s="122"/>
    </row>
    <row r="17" spans="1:11" ht="117.75" customHeight="1" thickBot="1" x14ac:dyDescent="0.3">
      <c r="A17" s="8" t="s">
        <v>71</v>
      </c>
      <c r="B17" s="9" t="s">
        <v>1</v>
      </c>
      <c r="C17" s="123" t="s">
        <v>2</v>
      </c>
      <c r="D17" s="124"/>
      <c r="E17" s="93" t="s">
        <v>3</v>
      </c>
      <c r="F17" s="93" t="s">
        <v>4</v>
      </c>
      <c r="G17" s="93" t="s">
        <v>5</v>
      </c>
      <c r="H17" s="127">
        <v>232.24</v>
      </c>
      <c r="I17" s="128" t="s">
        <v>153</v>
      </c>
      <c r="J17" s="171"/>
      <c r="K17" s="171"/>
    </row>
    <row r="18" spans="1:11" ht="18" customHeight="1" thickBot="1" x14ac:dyDescent="0.3">
      <c r="A18" s="10" t="s">
        <v>72</v>
      </c>
      <c r="B18" s="11" t="s">
        <v>66</v>
      </c>
      <c r="C18" s="125"/>
      <c r="D18" s="126"/>
      <c r="E18" s="95"/>
      <c r="F18" s="95"/>
      <c r="G18" s="95"/>
      <c r="H18" s="98"/>
      <c r="I18" s="129"/>
      <c r="J18" s="172"/>
      <c r="K18" s="172"/>
    </row>
    <row r="19" spans="1:11" ht="112.5" customHeight="1" thickBot="1" x14ac:dyDescent="0.3">
      <c r="A19" s="8" t="s">
        <v>73</v>
      </c>
      <c r="B19" s="9" t="s">
        <v>6</v>
      </c>
      <c r="C19" s="123" t="s">
        <v>2</v>
      </c>
      <c r="D19" s="124"/>
      <c r="E19" s="93" t="s">
        <v>7</v>
      </c>
      <c r="F19" s="93" t="s">
        <v>4</v>
      </c>
      <c r="G19" s="93" t="s">
        <v>5</v>
      </c>
      <c r="H19" s="127">
        <v>380.62</v>
      </c>
      <c r="I19" s="128" t="s">
        <v>153</v>
      </c>
      <c r="J19" s="171"/>
      <c r="K19" s="171"/>
    </row>
    <row r="20" spans="1:11" ht="19.5" customHeight="1" thickBot="1" x14ac:dyDescent="0.3">
      <c r="A20" s="10" t="s">
        <v>74</v>
      </c>
      <c r="B20" s="12" t="s">
        <v>67</v>
      </c>
      <c r="C20" s="125"/>
      <c r="D20" s="126"/>
      <c r="E20" s="95"/>
      <c r="F20" s="95"/>
      <c r="G20" s="95"/>
      <c r="H20" s="98"/>
      <c r="I20" s="129"/>
      <c r="J20" s="172"/>
      <c r="K20" s="172"/>
    </row>
    <row r="21" spans="1:11" ht="68.25" customHeight="1" thickBot="1" x14ac:dyDescent="0.3">
      <c r="A21" s="8" t="s">
        <v>76</v>
      </c>
      <c r="B21" s="93" t="s">
        <v>8</v>
      </c>
      <c r="C21" s="123" t="s">
        <v>68</v>
      </c>
      <c r="D21" s="124"/>
      <c r="E21" s="93" t="s">
        <v>9</v>
      </c>
      <c r="F21" s="93" t="s">
        <v>10</v>
      </c>
      <c r="G21" s="93" t="s">
        <v>5</v>
      </c>
      <c r="H21" s="148">
        <v>27.3</v>
      </c>
      <c r="I21" s="128" t="s">
        <v>153</v>
      </c>
      <c r="J21" s="171"/>
      <c r="K21" s="171"/>
    </row>
    <row r="22" spans="1:11" ht="10.5" hidden="1" customHeight="1" thickBot="1" x14ac:dyDescent="0.3">
      <c r="A22" s="13"/>
      <c r="B22" s="95"/>
      <c r="C22" s="130"/>
      <c r="D22" s="131"/>
      <c r="E22" s="94"/>
      <c r="F22" s="94"/>
      <c r="G22" s="94"/>
      <c r="H22" s="108"/>
      <c r="I22" s="149"/>
      <c r="J22" s="173"/>
      <c r="K22" s="173"/>
    </row>
    <row r="23" spans="1:11" ht="15.75" thickBot="1" x14ac:dyDescent="0.3">
      <c r="A23" s="10" t="s">
        <v>75</v>
      </c>
      <c r="B23" s="15" t="s">
        <v>11</v>
      </c>
      <c r="C23" s="125"/>
      <c r="D23" s="126"/>
      <c r="E23" s="95"/>
      <c r="F23" s="95"/>
      <c r="G23" s="95"/>
      <c r="H23" s="109"/>
      <c r="I23" s="129"/>
      <c r="J23" s="172"/>
      <c r="K23" s="172"/>
    </row>
    <row r="24" spans="1:11" ht="270.75" customHeight="1" thickBot="1" x14ac:dyDescent="0.3">
      <c r="A24" s="8" t="s">
        <v>77</v>
      </c>
      <c r="B24" s="9" t="s">
        <v>12</v>
      </c>
      <c r="C24" s="123" t="s">
        <v>13</v>
      </c>
      <c r="D24" s="124"/>
      <c r="E24" s="93" t="s">
        <v>14</v>
      </c>
      <c r="F24" s="93" t="s">
        <v>4</v>
      </c>
      <c r="G24" s="93" t="s">
        <v>5</v>
      </c>
      <c r="H24" s="127">
        <v>59.47</v>
      </c>
      <c r="I24" s="99" t="s">
        <v>153</v>
      </c>
      <c r="J24" s="171"/>
      <c r="K24" s="171"/>
    </row>
    <row r="25" spans="1:11" ht="15.75" thickBot="1" x14ac:dyDescent="0.3">
      <c r="A25" s="14" t="s">
        <v>78</v>
      </c>
      <c r="B25" s="15" t="s">
        <v>69</v>
      </c>
      <c r="C25" s="125"/>
      <c r="D25" s="126"/>
      <c r="E25" s="95"/>
      <c r="F25" s="95"/>
      <c r="G25" s="95"/>
      <c r="H25" s="98"/>
      <c r="I25" s="101"/>
      <c r="J25" s="172"/>
      <c r="K25" s="172"/>
    </row>
    <row r="26" spans="1:11" ht="81" customHeight="1" thickBot="1" x14ac:dyDescent="0.3">
      <c r="A26" s="8" t="s">
        <v>79</v>
      </c>
      <c r="B26" s="24" t="s">
        <v>70</v>
      </c>
      <c r="C26" s="123" t="s">
        <v>16</v>
      </c>
      <c r="D26" s="124"/>
      <c r="E26" s="93" t="s">
        <v>17</v>
      </c>
      <c r="F26" s="93" t="s">
        <v>10</v>
      </c>
      <c r="G26" s="93" t="s">
        <v>5</v>
      </c>
      <c r="H26" s="148">
        <v>24</v>
      </c>
      <c r="I26" s="128" t="s">
        <v>153</v>
      </c>
      <c r="J26" s="171"/>
      <c r="K26" s="171"/>
    </row>
    <row r="27" spans="1:11" ht="16.5" hidden="1" customHeight="1" x14ac:dyDescent="0.25">
      <c r="A27" s="16"/>
      <c r="B27" s="96" t="s">
        <v>11</v>
      </c>
      <c r="C27" s="130"/>
      <c r="D27" s="131"/>
      <c r="E27" s="94"/>
      <c r="F27" s="94"/>
      <c r="G27" s="94"/>
      <c r="H27" s="108"/>
      <c r="I27" s="149"/>
      <c r="J27" s="173"/>
      <c r="K27" s="173"/>
    </row>
    <row r="28" spans="1:11" ht="16.5" customHeight="1" thickBot="1" x14ac:dyDescent="0.3">
      <c r="A28" s="10" t="s">
        <v>80</v>
      </c>
      <c r="B28" s="98"/>
      <c r="C28" s="125"/>
      <c r="D28" s="126"/>
      <c r="E28" s="95"/>
      <c r="F28" s="95"/>
      <c r="G28" s="95"/>
      <c r="H28" s="109"/>
      <c r="I28" s="129"/>
      <c r="J28" s="172"/>
      <c r="K28" s="172"/>
    </row>
    <row r="29" spans="1:11" ht="82.5" customHeight="1" thickBot="1" x14ac:dyDescent="0.3">
      <c r="A29" s="22" t="s">
        <v>81</v>
      </c>
      <c r="B29" s="27" t="s">
        <v>26</v>
      </c>
      <c r="C29" s="123" t="s">
        <v>27</v>
      </c>
      <c r="D29" s="124"/>
      <c r="E29" s="8" t="s">
        <v>143</v>
      </c>
      <c r="F29" s="93" t="s">
        <v>145</v>
      </c>
      <c r="G29" s="93" t="s">
        <v>28</v>
      </c>
      <c r="H29" s="93"/>
      <c r="I29" s="128" t="s">
        <v>153</v>
      </c>
      <c r="J29" s="171"/>
      <c r="K29" s="171"/>
    </row>
    <row r="30" spans="1:11" ht="18.75" customHeight="1" thickBot="1" x14ac:dyDescent="0.3">
      <c r="A30" s="23" t="s">
        <v>82</v>
      </c>
      <c r="B30" s="17" t="s">
        <v>85</v>
      </c>
      <c r="C30" s="125"/>
      <c r="D30" s="126"/>
      <c r="E30" s="25" t="s">
        <v>144</v>
      </c>
      <c r="F30" s="95"/>
      <c r="G30" s="95"/>
      <c r="H30" s="95"/>
      <c r="I30" s="129"/>
      <c r="J30" s="172"/>
      <c r="K30" s="172"/>
    </row>
    <row r="31" spans="1:11" ht="30.75" thickBot="1" x14ac:dyDescent="0.3">
      <c r="A31" s="22" t="s">
        <v>83</v>
      </c>
      <c r="B31" s="21" t="s">
        <v>151</v>
      </c>
      <c r="C31" s="123" t="s">
        <v>56</v>
      </c>
      <c r="D31" s="124"/>
      <c r="E31" s="123" t="s">
        <v>147</v>
      </c>
      <c r="F31" s="93" t="s">
        <v>148</v>
      </c>
      <c r="G31" s="166" t="s">
        <v>149</v>
      </c>
      <c r="H31" s="127">
        <v>19962.349999999999</v>
      </c>
      <c r="I31" s="167" t="s">
        <v>153</v>
      </c>
      <c r="J31" s="171"/>
      <c r="K31" s="171"/>
    </row>
    <row r="32" spans="1:11" ht="15.75" thickBot="1" x14ac:dyDescent="0.3">
      <c r="A32" s="8" t="s">
        <v>84</v>
      </c>
      <c r="B32" s="26" t="s">
        <v>37</v>
      </c>
      <c r="C32" s="125"/>
      <c r="D32" s="126"/>
      <c r="E32" s="125"/>
      <c r="F32" s="95"/>
      <c r="G32" s="147"/>
      <c r="H32" s="98"/>
      <c r="I32" s="168"/>
      <c r="J32" s="172"/>
      <c r="K32" s="172"/>
    </row>
    <row r="33" spans="1:12" ht="16.5" customHeight="1" thickBot="1" x14ac:dyDescent="0.3">
      <c r="A33" s="88" t="s">
        <v>52</v>
      </c>
      <c r="B33" s="91"/>
      <c r="C33" s="91"/>
      <c r="D33" s="91"/>
      <c r="E33" s="91"/>
      <c r="F33" s="91"/>
      <c r="G33" s="91"/>
      <c r="H33" s="91"/>
      <c r="I33" s="91"/>
      <c r="J33" s="91"/>
      <c r="K33" s="92"/>
    </row>
    <row r="34" spans="1:12" ht="90.75" customHeight="1" thickBot="1" x14ac:dyDescent="0.3">
      <c r="A34" s="35" t="s">
        <v>86</v>
      </c>
      <c r="B34" s="35" t="s">
        <v>53</v>
      </c>
      <c r="C34" s="147" t="s">
        <v>54</v>
      </c>
      <c r="D34" s="126"/>
      <c r="E34" s="9" t="s">
        <v>55</v>
      </c>
      <c r="F34" s="9" t="s">
        <v>4</v>
      </c>
      <c r="G34" s="35" t="s">
        <v>5</v>
      </c>
      <c r="H34" s="9"/>
      <c r="I34" s="36"/>
      <c r="J34" s="171"/>
      <c r="K34" s="171"/>
    </row>
    <row r="35" spans="1:12" ht="15.75" thickBot="1" x14ac:dyDescent="0.3">
      <c r="A35" s="10" t="s">
        <v>87</v>
      </c>
      <c r="B35" s="11" t="s">
        <v>11</v>
      </c>
      <c r="C35" s="138"/>
      <c r="D35" s="139"/>
      <c r="E35" s="3"/>
      <c r="F35" s="4"/>
      <c r="G35" s="14"/>
      <c r="H35" s="4"/>
      <c r="I35" s="37"/>
      <c r="J35" s="172"/>
      <c r="K35" s="172"/>
    </row>
    <row r="36" spans="1:12" ht="55.5" customHeight="1" thickBot="1" x14ac:dyDescent="0.3">
      <c r="A36" s="10" t="s">
        <v>88</v>
      </c>
      <c r="B36" s="21" t="s">
        <v>146</v>
      </c>
      <c r="C36" s="123" t="s">
        <v>56</v>
      </c>
      <c r="D36" s="124"/>
      <c r="E36" s="123" t="s">
        <v>147</v>
      </c>
      <c r="F36" s="93" t="s">
        <v>148</v>
      </c>
      <c r="G36" s="166" t="s">
        <v>149</v>
      </c>
      <c r="H36" s="127">
        <v>3415.45</v>
      </c>
      <c r="I36" s="128" t="s">
        <v>153</v>
      </c>
      <c r="J36" s="193"/>
      <c r="K36" s="193"/>
    </row>
    <row r="37" spans="1:12" ht="18" customHeight="1" thickBot="1" x14ac:dyDescent="0.3">
      <c r="A37" s="8" t="s">
        <v>150</v>
      </c>
      <c r="B37" s="26" t="s">
        <v>37</v>
      </c>
      <c r="C37" s="125"/>
      <c r="D37" s="126"/>
      <c r="E37" s="125"/>
      <c r="F37" s="95"/>
      <c r="G37" s="147"/>
      <c r="H37" s="98"/>
      <c r="I37" s="129"/>
      <c r="J37" s="194"/>
      <c r="K37" s="194"/>
    </row>
    <row r="38" spans="1:12" ht="16.5" customHeight="1" thickBot="1" x14ac:dyDescent="0.3">
      <c r="A38" s="156" t="s">
        <v>57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8"/>
    </row>
    <row r="39" spans="1:12" ht="47.25" customHeight="1" x14ac:dyDescent="0.25">
      <c r="A39" s="94" t="s">
        <v>90</v>
      </c>
      <c r="B39" s="102" t="s">
        <v>58</v>
      </c>
      <c r="C39" s="102" t="s">
        <v>59</v>
      </c>
      <c r="D39" s="104"/>
      <c r="E39" s="106" t="s">
        <v>89</v>
      </c>
      <c r="F39" s="106" t="s">
        <v>4</v>
      </c>
      <c r="G39" s="106" t="s">
        <v>5</v>
      </c>
      <c r="H39" s="108">
        <v>600</v>
      </c>
      <c r="I39" s="110" t="s">
        <v>153</v>
      </c>
      <c r="J39" s="174" t="s">
        <v>158</v>
      </c>
      <c r="K39" s="174" t="s">
        <v>157</v>
      </c>
    </row>
    <row r="40" spans="1:12" ht="15.75" thickBot="1" x14ac:dyDescent="0.3">
      <c r="A40" s="95"/>
      <c r="B40" s="103"/>
      <c r="C40" s="103"/>
      <c r="D40" s="105"/>
      <c r="E40" s="107"/>
      <c r="F40" s="107"/>
      <c r="G40" s="107"/>
      <c r="H40" s="108"/>
      <c r="I40" s="110"/>
      <c r="J40" s="175"/>
      <c r="K40" s="175"/>
    </row>
    <row r="41" spans="1:12" ht="15.75" thickBot="1" x14ac:dyDescent="0.3">
      <c r="A41" s="10" t="s">
        <v>91</v>
      </c>
      <c r="B41" s="5" t="s">
        <v>139</v>
      </c>
      <c r="C41" s="112"/>
      <c r="D41" s="113"/>
      <c r="E41" s="5">
        <v>5000</v>
      </c>
      <c r="F41" s="2"/>
      <c r="G41" s="2"/>
      <c r="H41" s="109"/>
      <c r="I41" s="111"/>
      <c r="J41" s="175"/>
      <c r="K41" s="175"/>
    </row>
    <row r="42" spans="1:12" ht="15.75" thickBot="1" x14ac:dyDescent="0.3">
      <c r="A42" s="99" t="s">
        <v>92</v>
      </c>
      <c r="B42" s="177"/>
      <c r="C42" s="177"/>
      <c r="D42" s="177"/>
      <c r="E42" s="177"/>
      <c r="F42" s="177"/>
      <c r="G42" s="177"/>
      <c r="H42" s="177"/>
      <c r="I42" s="177"/>
      <c r="J42" s="176"/>
      <c r="K42" s="176"/>
    </row>
    <row r="43" spans="1:12" ht="31.5" customHeight="1" x14ac:dyDescent="0.25">
      <c r="A43" s="93" t="s">
        <v>93</v>
      </c>
      <c r="B43" s="93" t="s">
        <v>30</v>
      </c>
      <c r="C43" s="123" t="s">
        <v>29</v>
      </c>
      <c r="D43" s="124"/>
      <c r="E43" s="93" t="s">
        <v>30</v>
      </c>
      <c r="F43" s="93" t="s">
        <v>109</v>
      </c>
      <c r="G43" s="93" t="s">
        <v>5</v>
      </c>
      <c r="H43" s="96"/>
      <c r="I43" s="99"/>
      <c r="J43" s="190" t="s">
        <v>159</v>
      </c>
      <c r="K43" s="190" t="s">
        <v>160</v>
      </c>
    </row>
    <row r="44" spans="1:12" ht="15" customHeight="1" x14ac:dyDescent="0.25">
      <c r="A44" s="94"/>
      <c r="B44" s="94"/>
      <c r="C44" s="130"/>
      <c r="D44" s="131"/>
      <c r="E44" s="94"/>
      <c r="F44" s="94"/>
      <c r="G44" s="94"/>
      <c r="H44" s="97"/>
      <c r="I44" s="100"/>
      <c r="J44" s="191"/>
      <c r="K44" s="191"/>
    </row>
    <row r="45" spans="1:12" ht="15" customHeight="1" x14ac:dyDescent="0.25">
      <c r="A45" s="94"/>
      <c r="B45" s="94"/>
      <c r="C45" s="130"/>
      <c r="D45" s="131"/>
      <c r="E45" s="94"/>
      <c r="F45" s="94"/>
      <c r="G45" s="94"/>
      <c r="H45" s="97"/>
      <c r="I45" s="100"/>
      <c r="J45" s="191"/>
      <c r="K45" s="191"/>
    </row>
    <row r="46" spans="1:12" ht="15.75" customHeight="1" thickBot="1" x14ac:dyDescent="0.3">
      <c r="A46" s="95"/>
      <c r="B46" s="95"/>
      <c r="C46" s="125"/>
      <c r="D46" s="126"/>
      <c r="E46" s="95"/>
      <c r="F46" s="95"/>
      <c r="G46" s="95"/>
      <c r="H46" s="98"/>
      <c r="I46" s="101"/>
      <c r="J46" s="192"/>
      <c r="K46" s="192"/>
    </row>
    <row r="47" spans="1:12" ht="16.5" thickBot="1" x14ac:dyDescent="0.3">
      <c r="A47" s="10" t="s">
        <v>94</v>
      </c>
      <c r="B47" s="3" t="s">
        <v>31</v>
      </c>
      <c r="C47" s="162"/>
      <c r="D47" s="163"/>
      <c r="E47" s="29">
        <v>2</v>
      </c>
      <c r="F47" s="4"/>
      <c r="G47" s="4"/>
      <c r="H47" s="31">
        <v>39.979999999999997</v>
      </c>
      <c r="I47" s="38" t="s">
        <v>153</v>
      </c>
      <c r="J47" s="40">
        <f>E47*10*1408.01/1000</f>
        <v>28.1602</v>
      </c>
      <c r="K47" s="40">
        <f>H47/J47</f>
        <v>1.4197342348420821</v>
      </c>
    </row>
    <row r="48" spans="1:12" ht="16.5" thickBot="1" x14ac:dyDescent="0.3">
      <c r="A48" s="10" t="s">
        <v>95</v>
      </c>
      <c r="B48" s="3" t="s">
        <v>48</v>
      </c>
      <c r="C48" s="162"/>
      <c r="D48" s="163"/>
      <c r="E48" s="29">
        <v>12</v>
      </c>
      <c r="F48" s="4"/>
      <c r="G48" s="4"/>
      <c r="H48" s="31">
        <v>255.52</v>
      </c>
      <c r="I48" s="38" t="s">
        <v>153</v>
      </c>
      <c r="J48" s="40">
        <f t="shared" ref="J48:J62" si="0">E48*10*1408.01/1000</f>
        <v>168.96120000000002</v>
      </c>
      <c r="K48" s="40">
        <f t="shared" ref="K48:K61" si="1">H48/J48</f>
        <v>1.5122998652945172</v>
      </c>
      <c r="L48" s="43">
        <f>H48+H54+H59+H60</f>
        <v>640.12</v>
      </c>
    </row>
    <row r="49" spans="1:11" ht="16.5" thickBot="1" x14ac:dyDescent="0.3">
      <c r="A49" s="22" t="s">
        <v>96</v>
      </c>
      <c r="B49" s="3" t="s">
        <v>32</v>
      </c>
      <c r="C49" s="162"/>
      <c r="D49" s="163"/>
      <c r="E49" s="29">
        <v>8</v>
      </c>
      <c r="F49" s="4"/>
      <c r="G49" s="4"/>
      <c r="H49" s="31">
        <v>264</v>
      </c>
      <c r="I49" s="38" t="s">
        <v>153</v>
      </c>
      <c r="J49" s="40">
        <f t="shared" si="0"/>
        <v>112.6408</v>
      </c>
      <c r="K49" s="40">
        <f t="shared" si="1"/>
        <v>2.3437333541665186</v>
      </c>
    </row>
    <row r="50" spans="1:11" ht="17.25" customHeight="1" thickBot="1" x14ac:dyDescent="0.3">
      <c r="A50" s="22" t="s">
        <v>97</v>
      </c>
      <c r="B50" s="3" t="s">
        <v>33</v>
      </c>
      <c r="C50" s="162"/>
      <c r="D50" s="163"/>
      <c r="E50" s="29">
        <v>2</v>
      </c>
      <c r="F50" s="4"/>
      <c r="G50" s="4"/>
      <c r="H50" s="31">
        <v>39.729999999999997</v>
      </c>
      <c r="I50" s="38" t="s">
        <v>153</v>
      </c>
      <c r="J50" s="40">
        <f t="shared" si="0"/>
        <v>28.1602</v>
      </c>
      <c r="K50" s="40">
        <f t="shared" si="1"/>
        <v>1.4108564569853905</v>
      </c>
    </row>
    <row r="51" spans="1:11" ht="16.5" thickBot="1" x14ac:dyDescent="0.3">
      <c r="A51" s="22" t="s">
        <v>98</v>
      </c>
      <c r="B51" s="3" t="s">
        <v>34</v>
      </c>
      <c r="C51" s="162"/>
      <c r="D51" s="163"/>
      <c r="E51" s="29">
        <v>2</v>
      </c>
      <c r="F51" s="4"/>
      <c r="G51" s="4"/>
      <c r="H51" s="31">
        <v>66</v>
      </c>
      <c r="I51" s="38" t="s">
        <v>153</v>
      </c>
      <c r="J51" s="40">
        <f t="shared" si="0"/>
        <v>28.1602</v>
      </c>
      <c r="K51" s="40">
        <f t="shared" si="1"/>
        <v>2.3437333541665186</v>
      </c>
    </row>
    <row r="52" spans="1:11" ht="16.5" thickBot="1" x14ac:dyDescent="0.3">
      <c r="A52" s="22" t="s">
        <v>99</v>
      </c>
      <c r="B52" s="3" t="s">
        <v>23</v>
      </c>
      <c r="C52" s="162"/>
      <c r="D52" s="163"/>
      <c r="E52" s="29">
        <v>12</v>
      </c>
      <c r="F52" s="4"/>
      <c r="G52" s="4"/>
      <c r="H52" s="31">
        <v>238.38</v>
      </c>
      <c r="I52" s="38" t="s">
        <v>153</v>
      </c>
      <c r="J52" s="40">
        <f t="shared" si="0"/>
        <v>168.96120000000002</v>
      </c>
      <c r="K52" s="40">
        <f t="shared" si="1"/>
        <v>1.4108564569853905</v>
      </c>
    </row>
    <row r="53" spans="1:11" ht="16.5" thickBot="1" x14ac:dyDescent="0.3">
      <c r="A53" s="22" t="s">
        <v>100</v>
      </c>
      <c r="B53" s="3" t="s">
        <v>35</v>
      </c>
      <c r="C53" s="162"/>
      <c r="D53" s="163"/>
      <c r="E53" s="29">
        <v>2</v>
      </c>
      <c r="F53" s="4"/>
      <c r="G53" s="4"/>
      <c r="H53" s="31">
        <v>66</v>
      </c>
      <c r="I53" s="38" t="s">
        <v>153</v>
      </c>
      <c r="J53" s="40">
        <f t="shared" si="0"/>
        <v>28.1602</v>
      </c>
      <c r="K53" s="40">
        <f t="shared" si="1"/>
        <v>2.3437333541665186</v>
      </c>
    </row>
    <row r="54" spans="1:11" ht="17.25" customHeight="1" thickBot="1" x14ac:dyDescent="0.3">
      <c r="A54" s="22" t="s">
        <v>101</v>
      </c>
      <c r="B54" s="3" t="s">
        <v>47</v>
      </c>
      <c r="C54" s="162"/>
      <c r="D54" s="163"/>
      <c r="E54" s="29">
        <v>6</v>
      </c>
      <c r="F54" s="4"/>
      <c r="G54" s="4"/>
      <c r="H54" s="31">
        <v>128.19999999999999</v>
      </c>
      <c r="I54" s="38" t="s">
        <v>153</v>
      </c>
      <c r="J54" s="40">
        <f t="shared" si="0"/>
        <v>84.48060000000001</v>
      </c>
      <c r="K54" s="40">
        <f t="shared" si="1"/>
        <v>1.5175081616371093</v>
      </c>
    </row>
    <row r="55" spans="1:11" ht="16.5" customHeight="1" thickBot="1" x14ac:dyDescent="0.3">
      <c r="A55" s="22" t="s">
        <v>102</v>
      </c>
      <c r="B55" s="3" t="s">
        <v>141</v>
      </c>
      <c r="C55" s="162"/>
      <c r="D55" s="163"/>
      <c r="E55" s="29">
        <v>7</v>
      </c>
      <c r="F55" s="4"/>
      <c r="G55" s="4"/>
      <c r="H55" s="31">
        <v>231</v>
      </c>
      <c r="I55" s="38" t="s">
        <v>153</v>
      </c>
      <c r="J55" s="40">
        <f t="shared" si="0"/>
        <v>98.560699999999997</v>
      </c>
      <c r="K55" s="40">
        <f t="shared" si="1"/>
        <v>2.3437333541665186</v>
      </c>
    </row>
    <row r="56" spans="1:11" ht="17.25" customHeight="1" thickBot="1" x14ac:dyDescent="0.3">
      <c r="A56" s="22" t="s">
        <v>103</v>
      </c>
      <c r="B56" s="3" t="s">
        <v>49</v>
      </c>
      <c r="C56" s="162"/>
      <c r="D56" s="163"/>
      <c r="E56" s="29">
        <v>4</v>
      </c>
      <c r="F56" s="4"/>
      <c r="G56" s="4"/>
      <c r="H56" s="31">
        <v>79.459999999999994</v>
      </c>
      <c r="I56" s="38" t="s">
        <v>153</v>
      </c>
      <c r="J56" s="40">
        <f t="shared" si="0"/>
        <v>56.320399999999999</v>
      </c>
      <c r="K56" s="40">
        <f t="shared" si="1"/>
        <v>1.4108564569853905</v>
      </c>
    </row>
    <row r="57" spans="1:11" ht="16.5" thickBot="1" x14ac:dyDescent="0.3">
      <c r="A57" s="22" t="s">
        <v>104</v>
      </c>
      <c r="B57" s="3" t="s">
        <v>142</v>
      </c>
      <c r="C57" s="162"/>
      <c r="D57" s="163"/>
      <c r="E57" s="29">
        <v>8</v>
      </c>
      <c r="F57" s="4"/>
      <c r="G57" s="4"/>
      <c r="H57" s="31">
        <v>158.91999999999999</v>
      </c>
      <c r="I57" s="38" t="s">
        <v>153</v>
      </c>
      <c r="J57" s="40">
        <f t="shared" si="0"/>
        <v>112.6408</v>
      </c>
      <c r="K57" s="40">
        <f t="shared" si="1"/>
        <v>1.4108564569853905</v>
      </c>
    </row>
    <row r="58" spans="1:11" ht="17.25" customHeight="1" thickBot="1" x14ac:dyDescent="0.3">
      <c r="A58" s="22" t="s">
        <v>105</v>
      </c>
      <c r="B58" s="3" t="s">
        <v>25</v>
      </c>
      <c r="C58" s="162"/>
      <c r="D58" s="163"/>
      <c r="E58" s="29">
        <v>3</v>
      </c>
      <c r="F58" s="4"/>
      <c r="G58" s="4"/>
      <c r="H58" s="31">
        <v>99</v>
      </c>
      <c r="I58" s="38" t="s">
        <v>153</v>
      </c>
      <c r="J58" s="40">
        <f t="shared" si="0"/>
        <v>42.240300000000005</v>
      </c>
      <c r="K58" s="40">
        <f t="shared" si="1"/>
        <v>2.3437333541665186</v>
      </c>
    </row>
    <row r="59" spans="1:11" ht="16.5" thickBot="1" x14ac:dyDescent="0.3">
      <c r="A59" s="22" t="s">
        <v>106</v>
      </c>
      <c r="B59" s="3" t="s">
        <v>20</v>
      </c>
      <c r="C59" s="162"/>
      <c r="D59" s="163"/>
      <c r="E59" s="29">
        <v>6</v>
      </c>
      <c r="F59" s="4"/>
      <c r="G59" s="4"/>
      <c r="H59" s="31">
        <v>128.19999999999999</v>
      </c>
      <c r="I59" s="38" t="s">
        <v>153</v>
      </c>
      <c r="J59" s="40">
        <f t="shared" si="0"/>
        <v>84.48060000000001</v>
      </c>
      <c r="K59" s="40">
        <f t="shared" si="1"/>
        <v>1.5175081616371093</v>
      </c>
    </row>
    <row r="60" spans="1:11" ht="16.5" thickBot="1" x14ac:dyDescent="0.3">
      <c r="A60" s="22" t="s">
        <v>107</v>
      </c>
      <c r="B60" s="3" t="s">
        <v>40</v>
      </c>
      <c r="C60" s="162"/>
      <c r="D60" s="163"/>
      <c r="E60" s="29">
        <v>6</v>
      </c>
      <c r="F60" s="4"/>
      <c r="G60" s="4"/>
      <c r="H60" s="31">
        <v>128.19999999999999</v>
      </c>
      <c r="I60" s="38" t="s">
        <v>153</v>
      </c>
      <c r="J60" s="40">
        <f t="shared" si="0"/>
        <v>84.48060000000001</v>
      </c>
      <c r="K60" s="40">
        <f t="shared" si="1"/>
        <v>1.5175081616371093</v>
      </c>
    </row>
    <row r="61" spans="1:11" ht="16.5" thickBot="1" x14ac:dyDescent="0.3">
      <c r="A61" s="22" t="s">
        <v>108</v>
      </c>
      <c r="B61" s="3" t="s">
        <v>41</v>
      </c>
      <c r="C61" s="162"/>
      <c r="D61" s="163"/>
      <c r="E61" s="29">
        <v>1</v>
      </c>
      <c r="F61" s="4"/>
      <c r="G61" s="4"/>
      <c r="H61" s="31">
        <v>19.989999999999998</v>
      </c>
      <c r="I61" s="38" t="s">
        <v>153</v>
      </c>
      <c r="J61" s="40">
        <f t="shared" si="0"/>
        <v>14.0801</v>
      </c>
      <c r="K61" s="40">
        <f t="shared" si="1"/>
        <v>1.4197342348420821</v>
      </c>
    </row>
    <row r="62" spans="1:11" ht="16.5" thickBot="1" x14ac:dyDescent="0.3">
      <c r="A62" s="10"/>
      <c r="B62" s="11" t="s">
        <v>15</v>
      </c>
      <c r="C62" s="138"/>
      <c r="D62" s="139"/>
      <c r="E62" s="30">
        <f>SUM(E47:E61)</f>
        <v>81</v>
      </c>
      <c r="F62" s="4"/>
      <c r="G62" s="4"/>
      <c r="H62" s="28">
        <f>SUM(H47:H61)</f>
        <v>1942.5800000000002</v>
      </c>
      <c r="I62" s="38" t="s">
        <v>153</v>
      </c>
      <c r="J62" s="40">
        <f t="shared" si="0"/>
        <v>1140.4881</v>
      </c>
      <c r="K62" s="41">
        <v>1.75</v>
      </c>
    </row>
    <row r="63" spans="1:11" ht="66" customHeight="1" thickBot="1" x14ac:dyDescent="0.3">
      <c r="A63" s="10" t="s">
        <v>110</v>
      </c>
      <c r="B63" s="9" t="s">
        <v>42</v>
      </c>
      <c r="C63" s="164" t="s">
        <v>29</v>
      </c>
      <c r="D63" s="165"/>
      <c r="E63" s="9" t="s">
        <v>42</v>
      </c>
      <c r="F63" s="9" t="s">
        <v>109</v>
      </c>
      <c r="G63" s="9" t="s">
        <v>5</v>
      </c>
      <c r="H63" s="9"/>
      <c r="I63" s="36"/>
      <c r="J63" s="41" t="s">
        <v>159</v>
      </c>
      <c r="K63" s="42" t="s">
        <v>161</v>
      </c>
    </row>
    <row r="64" spans="1:11" ht="16.5" thickBot="1" x14ac:dyDescent="0.3">
      <c r="A64" s="14" t="s">
        <v>111</v>
      </c>
      <c r="B64" s="3" t="s">
        <v>43</v>
      </c>
      <c r="C64" s="162"/>
      <c r="D64" s="163"/>
      <c r="E64" s="29">
        <v>9</v>
      </c>
      <c r="F64" s="4"/>
      <c r="G64" s="4"/>
      <c r="H64" s="31">
        <v>149.69999999999999</v>
      </c>
      <c r="I64" s="38" t="s">
        <v>153</v>
      </c>
      <c r="J64" s="40">
        <f>E64*18.1*1408.01/1000</f>
        <v>229.36482899999999</v>
      </c>
      <c r="K64" s="40">
        <f>H64/J64</f>
        <v>0.65267199270555987</v>
      </c>
    </row>
    <row r="65" spans="1:11" ht="16.5" thickBot="1" x14ac:dyDescent="0.3">
      <c r="A65" s="14" t="s">
        <v>112</v>
      </c>
      <c r="B65" s="3" t="s">
        <v>31</v>
      </c>
      <c r="C65" s="162"/>
      <c r="D65" s="163"/>
      <c r="E65" s="29">
        <v>18</v>
      </c>
      <c r="F65" s="4"/>
      <c r="G65" s="4"/>
      <c r="H65" s="31">
        <v>310</v>
      </c>
      <c r="I65" s="38" t="s">
        <v>153</v>
      </c>
      <c r="J65" s="40">
        <f t="shared" ref="J65:J86" si="2">E65*18.1*1408.01/1000</f>
        <v>458.72965799999997</v>
      </c>
      <c r="K65" s="40">
        <f t="shared" ref="K65:K86" si="3">H65/J65</f>
        <v>0.67577928436447421</v>
      </c>
    </row>
    <row r="66" spans="1:11" ht="16.5" thickBot="1" x14ac:dyDescent="0.3">
      <c r="A66" s="14" t="s">
        <v>113</v>
      </c>
      <c r="B66" s="3" t="s">
        <v>44</v>
      </c>
      <c r="C66" s="162"/>
      <c r="D66" s="163"/>
      <c r="E66" s="29">
        <v>18</v>
      </c>
      <c r="F66" s="4"/>
      <c r="G66" s="4"/>
      <c r="H66" s="31">
        <v>290.64999999999998</v>
      </c>
      <c r="I66" s="38" t="s">
        <v>153</v>
      </c>
      <c r="J66" s="40">
        <f t="shared" si="2"/>
        <v>458.72965799999997</v>
      </c>
      <c r="K66" s="40">
        <f t="shared" si="3"/>
        <v>0.63359757742107881</v>
      </c>
    </row>
    <row r="67" spans="1:11" ht="16.5" thickBot="1" x14ac:dyDescent="0.3">
      <c r="A67" s="14" t="s">
        <v>114</v>
      </c>
      <c r="B67" s="3" t="s">
        <v>36</v>
      </c>
      <c r="C67" s="162"/>
      <c r="D67" s="163"/>
      <c r="E67" s="29">
        <v>9</v>
      </c>
      <c r="F67" s="4"/>
      <c r="G67" s="4"/>
      <c r="H67" s="31">
        <v>149.69999999999999</v>
      </c>
      <c r="I67" s="38" t="s">
        <v>153</v>
      </c>
      <c r="J67" s="40">
        <f t="shared" si="2"/>
        <v>229.36482899999999</v>
      </c>
      <c r="K67" s="40">
        <f t="shared" si="3"/>
        <v>0.65267199270555987</v>
      </c>
    </row>
    <row r="68" spans="1:11" ht="16.5" thickBot="1" x14ac:dyDescent="0.3">
      <c r="A68" s="14" t="s">
        <v>115</v>
      </c>
      <c r="B68" s="3" t="s">
        <v>37</v>
      </c>
      <c r="C68" s="162"/>
      <c r="D68" s="163"/>
      <c r="E68" s="29">
        <v>24</v>
      </c>
      <c r="F68" s="4"/>
      <c r="G68" s="4"/>
      <c r="H68" s="31">
        <v>303.58999999999997</v>
      </c>
      <c r="I68" s="38" t="s">
        <v>153</v>
      </c>
      <c r="J68" s="40">
        <f t="shared" si="2"/>
        <v>611.639544</v>
      </c>
      <c r="K68" s="40">
        <f t="shared" si="3"/>
        <v>0.49635443453276784</v>
      </c>
    </row>
    <row r="69" spans="1:11" ht="16.5" thickBot="1" x14ac:dyDescent="0.3">
      <c r="A69" s="14" t="s">
        <v>116</v>
      </c>
      <c r="B69" s="3" t="s">
        <v>18</v>
      </c>
      <c r="C69" s="162"/>
      <c r="D69" s="163"/>
      <c r="E69" s="29">
        <v>18</v>
      </c>
      <c r="F69" s="4"/>
      <c r="G69" s="4"/>
      <c r="H69" s="31">
        <v>340</v>
      </c>
      <c r="I69" s="38" t="s">
        <v>153</v>
      </c>
      <c r="J69" s="40">
        <f t="shared" si="2"/>
        <v>458.72965799999997</v>
      </c>
      <c r="K69" s="40">
        <f t="shared" si="3"/>
        <v>0.74117727962555235</v>
      </c>
    </row>
    <row r="70" spans="1:11" ht="16.5" thickBot="1" x14ac:dyDescent="0.3">
      <c r="A70" s="14" t="s">
        <v>117</v>
      </c>
      <c r="B70" s="3" t="s">
        <v>21</v>
      </c>
      <c r="C70" s="162"/>
      <c r="D70" s="163"/>
      <c r="E70" s="29">
        <v>15</v>
      </c>
      <c r="F70" s="4"/>
      <c r="G70" s="4"/>
      <c r="H70" s="31">
        <v>179.1</v>
      </c>
      <c r="I70" s="38" t="s">
        <v>153</v>
      </c>
      <c r="J70" s="40">
        <f t="shared" si="2"/>
        <v>382.27471500000001</v>
      </c>
      <c r="K70" s="40">
        <f t="shared" si="3"/>
        <v>0.46851123805036382</v>
      </c>
    </row>
    <row r="71" spans="1:11" ht="16.5" thickBot="1" x14ac:dyDescent="0.3">
      <c r="A71" s="14" t="s">
        <v>118</v>
      </c>
      <c r="B71" s="3" t="s">
        <v>45</v>
      </c>
      <c r="C71" s="162"/>
      <c r="D71" s="163"/>
      <c r="E71" s="29">
        <v>8</v>
      </c>
      <c r="F71" s="4"/>
      <c r="G71" s="4"/>
      <c r="H71" s="31">
        <v>153.9</v>
      </c>
      <c r="I71" s="38" t="s">
        <v>153</v>
      </c>
      <c r="J71" s="40">
        <f t="shared" si="2"/>
        <v>203.87984800000004</v>
      </c>
      <c r="K71" s="40">
        <f t="shared" si="3"/>
        <v>0.75485636030099446</v>
      </c>
    </row>
    <row r="72" spans="1:11" ht="16.5" thickBot="1" x14ac:dyDescent="0.3">
      <c r="A72" s="14" t="s">
        <v>119</v>
      </c>
      <c r="B72" s="3" t="s">
        <v>46</v>
      </c>
      <c r="C72" s="162"/>
      <c r="D72" s="163"/>
      <c r="E72" s="29">
        <v>30</v>
      </c>
      <c r="F72" s="4"/>
      <c r="G72" s="4"/>
      <c r="H72" s="31">
        <v>360.9</v>
      </c>
      <c r="I72" s="38" t="s">
        <v>153</v>
      </c>
      <c r="J72" s="40">
        <f t="shared" si="2"/>
        <v>764.54943000000003</v>
      </c>
      <c r="K72" s="40">
        <f t="shared" si="3"/>
        <v>0.47204272979446205</v>
      </c>
    </row>
    <row r="73" spans="1:11" ht="16.5" thickBot="1" x14ac:dyDescent="0.3">
      <c r="A73" s="14" t="s">
        <v>120</v>
      </c>
      <c r="B73" s="3" t="s">
        <v>22</v>
      </c>
      <c r="C73" s="162"/>
      <c r="D73" s="163"/>
      <c r="E73" s="29">
        <v>72</v>
      </c>
      <c r="F73" s="4"/>
      <c r="G73" s="4"/>
      <c r="H73" s="31">
        <v>349.61</v>
      </c>
      <c r="I73" s="38" t="s">
        <v>153</v>
      </c>
      <c r="J73" s="40">
        <f t="shared" si="2"/>
        <v>1834.9186319999999</v>
      </c>
      <c r="K73" s="40">
        <f t="shared" si="3"/>
        <v>0.19053160936021279</v>
      </c>
    </row>
    <row r="74" spans="1:11" ht="16.5" customHeight="1" thickBot="1" x14ac:dyDescent="0.3">
      <c r="A74" s="14" t="s">
        <v>121</v>
      </c>
      <c r="B74" s="3" t="s">
        <v>141</v>
      </c>
      <c r="C74" s="162"/>
      <c r="D74" s="163"/>
      <c r="E74" s="29">
        <v>36</v>
      </c>
      <c r="F74" s="4"/>
      <c r="G74" s="4"/>
      <c r="H74" s="31">
        <v>737.57</v>
      </c>
      <c r="I74" s="38" t="s">
        <v>153</v>
      </c>
      <c r="J74" s="40">
        <f t="shared" si="2"/>
        <v>917.45931599999994</v>
      </c>
      <c r="K74" s="40">
        <f t="shared" si="3"/>
        <v>0.80392665607855696</v>
      </c>
    </row>
    <row r="75" spans="1:11" ht="16.5" customHeight="1" thickBot="1" x14ac:dyDescent="0.3">
      <c r="A75" s="14" t="s">
        <v>122</v>
      </c>
      <c r="B75" s="3" t="s">
        <v>142</v>
      </c>
      <c r="C75" s="162"/>
      <c r="D75" s="163"/>
      <c r="E75" s="29">
        <v>36</v>
      </c>
      <c r="F75" s="4"/>
      <c r="G75" s="4"/>
      <c r="H75" s="31">
        <v>552.29999999999995</v>
      </c>
      <c r="I75" s="38" t="s">
        <v>153</v>
      </c>
      <c r="J75" s="40">
        <f t="shared" si="2"/>
        <v>917.45931599999994</v>
      </c>
      <c r="K75" s="40">
        <f t="shared" si="3"/>
        <v>0.6019885463782243</v>
      </c>
    </row>
    <row r="76" spans="1:11" ht="17.25" customHeight="1" thickBot="1" x14ac:dyDescent="0.3">
      <c r="A76" s="14" t="s">
        <v>123</v>
      </c>
      <c r="B76" s="3" t="s">
        <v>19</v>
      </c>
      <c r="C76" s="162"/>
      <c r="D76" s="163"/>
      <c r="E76" s="29">
        <v>18</v>
      </c>
      <c r="F76" s="4"/>
      <c r="G76" s="4"/>
      <c r="H76" s="31">
        <v>280.64999999999998</v>
      </c>
      <c r="I76" s="38" t="s">
        <v>153</v>
      </c>
      <c r="J76" s="40">
        <f t="shared" si="2"/>
        <v>458.72965799999997</v>
      </c>
      <c r="K76" s="40">
        <f t="shared" si="3"/>
        <v>0.61179824566738605</v>
      </c>
    </row>
    <row r="77" spans="1:11" ht="16.5" thickBot="1" x14ac:dyDescent="0.3">
      <c r="A77" s="14" t="s">
        <v>124</v>
      </c>
      <c r="B77" s="3" t="s">
        <v>48</v>
      </c>
      <c r="C77" s="162"/>
      <c r="D77" s="163"/>
      <c r="E77" s="29">
        <v>96</v>
      </c>
      <c r="F77" s="4"/>
      <c r="G77" s="4"/>
      <c r="H77" s="31">
        <v>578</v>
      </c>
      <c r="I77" s="38" t="s">
        <v>153</v>
      </c>
      <c r="J77" s="40">
        <f t="shared" si="2"/>
        <v>2446.558176</v>
      </c>
      <c r="K77" s="40">
        <f t="shared" si="3"/>
        <v>0.23625025788064483</v>
      </c>
    </row>
    <row r="78" spans="1:11" ht="16.5" customHeight="1" thickBot="1" x14ac:dyDescent="0.3">
      <c r="A78" s="14" t="s">
        <v>125</v>
      </c>
      <c r="B78" s="3" t="s">
        <v>24</v>
      </c>
      <c r="C78" s="162"/>
      <c r="D78" s="163"/>
      <c r="E78" s="29">
        <v>18</v>
      </c>
      <c r="F78" s="4"/>
      <c r="G78" s="4"/>
      <c r="H78" s="31">
        <v>276.88</v>
      </c>
      <c r="I78" s="38" t="s">
        <v>153</v>
      </c>
      <c r="J78" s="40">
        <f t="shared" si="2"/>
        <v>458.72965799999997</v>
      </c>
      <c r="K78" s="40">
        <f t="shared" si="3"/>
        <v>0.60357989759624397</v>
      </c>
    </row>
    <row r="79" spans="1:11" ht="15.75" customHeight="1" thickBot="1" x14ac:dyDescent="0.3">
      <c r="A79" s="14" t="s">
        <v>126</v>
      </c>
      <c r="B79" s="3" t="s">
        <v>49</v>
      </c>
      <c r="C79" s="162"/>
      <c r="D79" s="163"/>
      <c r="E79" s="29">
        <v>27</v>
      </c>
      <c r="F79" s="4"/>
      <c r="G79" s="4"/>
      <c r="H79" s="31">
        <v>392.91</v>
      </c>
      <c r="I79" s="38" t="s">
        <v>153</v>
      </c>
      <c r="J79" s="40">
        <f t="shared" si="2"/>
        <v>688.09448700000007</v>
      </c>
      <c r="K79" s="40">
        <f t="shared" si="3"/>
        <v>0.57101169595622703</v>
      </c>
    </row>
    <row r="80" spans="1:11" ht="17.25" customHeight="1" thickBot="1" x14ac:dyDescent="0.3">
      <c r="A80" s="14" t="s">
        <v>127</v>
      </c>
      <c r="B80" s="3" t="s">
        <v>33</v>
      </c>
      <c r="C80" s="162"/>
      <c r="D80" s="163"/>
      <c r="E80" s="29">
        <v>18</v>
      </c>
      <c r="F80" s="4"/>
      <c r="G80" s="4"/>
      <c r="H80" s="31">
        <v>369.17</v>
      </c>
      <c r="I80" s="38" t="s">
        <v>153</v>
      </c>
      <c r="J80" s="40">
        <f t="shared" si="2"/>
        <v>458.72965799999997</v>
      </c>
      <c r="K80" s="40">
        <f t="shared" si="3"/>
        <v>0.80476593035107413</v>
      </c>
    </row>
    <row r="81" spans="1:11" ht="16.5" thickBot="1" x14ac:dyDescent="0.3">
      <c r="A81" s="14" t="s">
        <v>128</v>
      </c>
      <c r="B81" s="3" t="s">
        <v>50</v>
      </c>
      <c r="C81" s="162"/>
      <c r="D81" s="163"/>
      <c r="E81" s="29">
        <v>27</v>
      </c>
      <c r="F81" s="4"/>
      <c r="G81" s="4"/>
      <c r="H81" s="31">
        <v>471.42</v>
      </c>
      <c r="I81" s="38" t="s">
        <v>153</v>
      </c>
      <c r="J81" s="40">
        <f t="shared" si="2"/>
        <v>688.09448700000007</v>
      </c>
      <c r="K81" s="40">
        <f t="shared" si="3"/>
        <v>0.68510939835505469</v>
      </c>
    </row>
    <row r="82" spans="1:11" ht="16.5" thickBot="1" x14ac:dyDescent="0.3">
      <c r="A82" s="14" t="s">
        <v>129</v>
      </c>
      <c r="B82" s="3" t="s">
        <v>41</v>
      </c>
      <c r="C82" s="162"/>
      <c r="D82" s="163"/>
      <c r="E82" s="29">
        <v>9</v>
      </c>
      <c r="F82" s="4"/>
      <c r="G82" s="4"/>
      <c r="H82" s="31">
        <v>149.69</v>
      </c>
      <c r="I82" s="38" t="s">
        <v>153</v>
      </c>
      <c r="J82" s="40">
        <f t="shared" si="2"/>
        <v>229.36482899999999</v>
      </c>
      <c r="K82" s="40">
        <f t="shared" si="3"/>
        <v>0.65262839404205253</v>
      </c>
    </row>
    <row r="83" spans="1:11" ht="16.5" thickBot="1" x14ac:dyDescent="0.3">
      <c r="A83" s="14" t="s">
        <v>130</v>
      </c>
      <c r="B83" s="3" t="s">
        <v>35</v>
      </c>
      <c r="C83" s="162"/>
      <c r="D83" s="163"/>
      <c r="E83" s="29">
        <v>27</v>
      </c>
      <c r="F83" s="4"/>
      <c r="G83" s="4"/>
      <c r="H83" s="31">
        <v>415.29</v>
      </c>
      <c r="I83" s="38" t="s">
        <v>153</v>
      </c>
      <c r="J83" s="40">
        <f t="shared" si="2"/>
        <v>688.09448700000007</v>
      </c>
      <c r="K83" s="40">
        <f t="shared" si="3"/>
        <v>0.60353629893273653</v>
      </c>
    </row>
    <row r="84" spans="1:11" ht="16.5" thickBot="1" x14ac:dyDescent="0.3">
      <c r="A84" s="14" t="s">
        <v>131</v>
      </c>
      <c r="B84" s="3" t="s">
        <v>51</v>
      </c>
      <c r="C84" s="162"/>
      <c r="D84" s="163"/>
      <c r="E84" s="29">
        <v>27</v>
      </c>
      <c r="F84" s="4"/>
      <c r="G84" s="4"/>
      <c r="H84" s="31">
        <v>415.08</v>
      </c>
      <c r="I84" s="38" t="s">
        <v>153</v>
      </c>
      <c r="J84" s="40">
        <f t="shared" si="2"/>
        <v>688.09448700000007</v>
      </c>
      <c r="K84" s="40">
        <f t="shared" si="3"/>
        <v>0.60323110828818471</v>
      </c>
    </row>
    <row r="85" spans="1:11" ht="16.5" thickBot="1" x14ac:dyDescent="0.3">
      <c r="A85" s="14" t="s">
        <v>132</v>
      </c>
      <c r="B85" s="3" t="s">
        <v>38</v>
      </c>
      <c r="C85" s="162"/>
      <c r="D85" s="163"/>
      <c r="E85" s="29">
        <v>9</v>
      </c>
      <c r="F85" s="4"/>
      <c r="G85" s="4"/>
      <c r="H85" s="31">
        <v>149.69999999999999</v>
      </c>
      <c r="I85" s="38" t="s">
        <v>153</v>
      </c>
      <c r="J85" s="40">
        <f t="shared" si="2"/>
        <v>229.36482899999999</v>
      </c>
      <c r="K85" s="40">
        <f t="shared" si="3"/>
        <v>0.65267199270555987</v>
      </c>
    </row>
    <row r="86" spans="1:11" ht="16.5" thickBot="1" x14ac:dyDescent="0.3">
      <c r="A86" s="14" t="s">
        <v>133</v>
      </c>
      <c r="B86" s="3" t="s">
        <v>39</v>
      </c>
      <c r="C86" s="162"/>
      <c r="D86" s="163"/>
      <c r="E86" s="29">
        <v>36</v>
      </c>
      <c r="F86" s="4"/>
      <c r="G86" s="4"/>
      <c r="H86" s="31">
        <v>598.85</v>
      </c>
      <c r="I86" s="38" t="s">
        <v>153</v>
      </c>
      <c r="J86" s="40">
        <f t="shared" si="2"/>
        <v>917.45931599999994</v>
      </c>
      <c r="K86" s="40">
        <f t="shared" si="3"/>
        <v>0.65272649103494418</v>
      </c>
    </row>
    <row r="87" spans="1:11" ht="16.5" thickBot="1" x14ac:dyDescent="0.3">
      <c r="A87" s="6"/>
      <c r="B87" s="18" t="s">
        <v>15</v>
      </c>
      <c r="C87" s="142"/>
      <c r="D87" s="143"/>
      <c r="E87" s="32">
        <f>SUM(E64:E86)</f>
        <v>605</v>
      </c>
      <c r="F87" s="7"/>
      <c r="G87" s="19"/>
      <c r="H87" s="33">
        <f>SUM(H64:H86)</f>
        <v>7974.66</v>
      </c>
      <c r="I87" s="38" t="s">
        <v>153</v>
      </c>
      <c r="J87" s="33">
        <f>SUM(J64:J86)</f>
        <v>15418.413505000004</v>
      </c>
      <c r="K87" s="41">
        <v>0.6</v>
      </c>
    </row>
    <row r="88" spans="1:11" ht="15.75" thickBot="1" x14ac:dyDescent="0.3">
      <c r="A88" s="6"/>
      <c r="B88" s="20" t="s">
        <v>134</v>
      </c>
      <c r="C88" s="142"/>
      <c r="D88" s="143"/>
      <c r="E88" s="7"/>
      <c r="F88" s="19"/>
      <c r="G88" s="7"/>
      <c r="H88" s="34">
        <f>H17+H19+H21+H24+H26+H31+H36+H39+H62+H87</f>
        <v>34618.67</v>
      </c>
      <c r="I88" s="7"/>
      <c r="J88" s="41"/>
      <c r="K88" s="41"/>
    </row>
    <row r="89" spans="1:11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11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11" ht="15.75" x14ac:dyDescent="0.25">
      <c r="A91" s="1" t="s">
        <v>154</v>
      </c>
      <c r="B91" s="1"/>
      <c r="C91" s="1"/>
      <c r="D91" s="1"/>
      <c r="E91" s="1"/>
      <c r="F91" s="1"/>
      <c r="G91" s="1"/>
      <c r="H91" s="1"/>
      <c r="I91" s="1"/>
    </row>
    <row r="92" spans="1:11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11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11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11" ht="15.75" x14ac:dyDescent="0.25">
      <c r="A95" s="1" t="s">
        <v>135</v>
      </c>
      <c r="B95" s="1"/>
      <c r="C95" s="1"/>
      <c r="D95" s="1"/>
      <c r="E95" s="1"/>
      <c r="F95" s="1"/>
      <c r="G95" s="1"/>
      <c r="H95" s="1"/>
      <c r="I95" s="1"/>
    </row>
    <row r="96" spans="1:11" ht="15.75" x14ac:dyDescent="0.25">
      <c r="A96" s="1" t="s">
        <v>136</v>
      </c>
      <c r="B96" s="1"/>
      <c r="C96" s="1"/>
      <c r="D96" s="1"/>
      <c r="E96" s="1"/>
      <c r="F96" s="1"/>
      <c r="G96" s="1"/>
      <c r="H96" s="1"/>
      <c r="I96" s="1" t="s">
        <v>137</v>
      </c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11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11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1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11" ht="15" customHeight="1" x14ac:dyDescent="0.25">
      <c r="A102" s="169" t="s">
        <v>175</v>
      </c>
      <c r="B102" s="169"/>
      <c r="C102" s="169"/>
      <c r="D102" s="169"/>
      <c r="E102" s="169"/>
      <c r="F102" s="169"/>
      <c r="G102" s="169"/>
      <c r="H102" s="169"/>
      <c r="I102" s="169"/>
      <c r="J102" s="200"/>
      <c r="K102" s="200"/>
    </row>
    <row r="103" spans="1:11" x14ac:dyDescent="0.25">
      <c r="A103" s="169"/>
      <c r="B103" s="169"/>
      <c r="C103" s="169"/>
      <c r="D103" s="169"/>
      <c r="E103" s="169"/>
      <c r="F103" s="169"/>
      <c r="G103" s="169"/>
      <c r="H103" s="169"/>
      <c r="I103" s="169"/>
      <c r="J103" s="200"/>
      <c r="K103" s="200"/>
    </row>
    <row r="104" spans="1:11" x14ac:dyDescent="0.25">
      <c r="A104" s="169"/>
      <c r="B104" s="169"/>
      <c r="C104" s="169"/>
      <c r="D104" s="169"/>
      <c r="E104" s="169"/>
      <c r="F104" s="169"/>
      <c r="G104" s="169"/>
      <c r="H104" s="169"/>
      <c r="I104" s="169"/>
      <c r="J104" s="200"/>
      <c r="K104" s="200"/>
    </row>
    <row r="105" spans="1:11" x14ac:dyDescent="0.25">
      <c r="A105" s="169"/>
      <c r="B105" s="169"/>
      <c r="C105" s="169"/>
      <c r="D105" s="169"/>
      <c r="E105" s="169"/>
      <c r="F105" s="169"/>
      <c r="G105" s="169"/>
      <c r="H105" s="169"/>
      <c r="I105" s="169"/>
      <c r="J105" s="200"/>
      <c r="K105" s="200"/>
    </row>
    <row r="106" spans="1:11" x14ac:dyDescent="0.25">
      <c r="A106" s="169"/>
      <c r="B106" s="169"/>
      <c r="C106" s="169"/>
      <c r="D106" s="169"/>
      <c r="E106" s="169"/>
      <c r="F106" s="169"/>
      <c r="G106" s="169"/>
      <c r="H106" s="169"/>
      <c r="I106" s="169"/>
      <c r="J106" s="200"/>
      <c r="K106" s="200"/>
    </row>
    <row r="107" spans="1:11" x14ac:dyDescent="0.25">
      <c r="A107" s="169"/>
      <c r="B107" s="169"/>
      <c r="C107" s="169"/>
      <c r="D107" s="169"/>
      <c r="E107" s="169"/>
      <c r="F107" s="169"/>
      <c r="G107" s="169"/>
      <c r="H107" s="169"/>
      <c r="I107" s="169"/>
      <c r="J107" s="200"/>
      <c r="K107" s="200"/>
    </row>
    <row r="108" spans="1:11" x14ac:dyDescent="0.25">
      <c r="A108" s="169"/>
      <c r="B108" s="169"/>
      <c r="C108" s="169"/>
      <c r="D108" s="169"/>
      <c r="E108" s="169"/>
      <c r="F108" s="169"/>
      <c r="G108" s="169"/>
      <c r="H108" s="169"/>
      <c r="I108" s="169"/>
      <c r="J108" s="200"/>
      <c r="K108" s="200"/>
    </row>
    <row r="109" spans="1:11" x14ac:dyDescent="0.25">
      <c r="A109" s="169"/>
      <c r="B109" s="169"/>
      <c r="C109" s="169"/>
      <c r="D109" s="169"/>
      <c r="E109" s="169"/>
      <c r="F109" s="169"/>
      <c r="G109" s="169"/>
      <c r="H109" s="169"/>
      <c r="I109" s="169"/>
      <c r="J109" s="200"/>
      <c r="K109" s="200"/>
    </row>
    <row r="110" spans="1:11" x14ac:dyDescent="0.25">
      <c r="A110" s="169"/>
      <c r="B110" s="169"/>
      <c r="C110" s="169"/>
      <c r="D110" s="169"/>
      <c r="E110" s="169"/>
      <c r="F110" s="169"/>
      <c r="G110" s="169"/>
      <c r="H110" s="169"/>
      <c r="I110" s="169"/>
      <c r="J110" s="200"/>
      <c r="K110" s="200"/>
    </row>
    <row r="111" spans="1:11" x14ac:dyDescent="0.25">
      <c r="A111" s="169"/>
      <c r="B111" s="169"/>
      <c r="C111" s="169"/>
      <c r="D111" s="169"/>
      <c r="E111" s="169"/>
      <c r="F111" s="169"/>
      <c r="G111" s="169"/>
      <c r="H111" s="169"/>
      <c r="I111" s="169"/>
      <c r="J111" s="200"/>
      <c r="K111" s="200"/>
    </row>
    <row r="112" spans="1:11" ht="15.75" thickBot="1" x14ac:dyDescent="0.3">
      <c r="A112" s="170"/>
      <c r="B112" s="170"/>
      <c r="C112" s="170"/>
      <c r="D112" s="170"/>
      <c r="E112" s="170"/>
      <c r="F112" s="170"/>
      <c r="G112" s="170"/>
      <c r="H112" s="170"/>
      <c r="I112" s="170"/>
      <c r="J112" s="201"/>
      <c r="K112" s="201"/>
    </row>
    <row r="113" spans="1:11" x14ac:dyDescent="0.25">
      <c r="A113" s="114" t="s">
        <v>60</v>
      </c>
      <c r="B113" s="114" t="s">
        <v>61</v>
      </c>
      <c r="C113" s="117" t="s">
        <v>0</v>
      </c>
      <c r="D113" s="144"/>
      <c r="E113" s="114" t="s">
        <v>62</v>
      </c>
      <c r="F113" s="114" t="s">
        <v>63</v>
      </c>
      <c r="G113" s="114" t="s">
        <v>64</v>
      </c>
      <c r="H113" s="114" t="s">
        <v>140</v>
      </c>
      <c r="I113" s="117" t="s">
        <v>65</v>
      </c>
      <c r="J113" s="117" t="s">
        <v>283</v>
      </c>
      <c r="K113" s="195"/>
    </row>
    <row r="114" spans="1:11" x14ac:dyDescent="0.25">
      <c r="A114" s="115"/>
      <c r="B114" s="115"/>
      <c r="C114" s="118"/>
      <c r="D114" s="145"/>
      <c r="E114" s="115"/>
      <c r="F114" s="115"/>
      <c r="G114" s="115"/>
      <c r="H114" s="115"/>
      <c r="I114" s="118"/>
      <c r="J114" s="118"/>
      <c r="K114" s="196"/>
    </row>
    <row r="115" spans="1:11" x14ac:dyDescent="0.25">
      <c r="A115" s="115"/>
      <c r="B115" s="115"/>
      <c r="C115" s="118"/>
      <c r="D115" s="145"/>
      <c r="E115" s="115"/>
      <c r="F115" s="115"/>
      <c r="G115" s="115"/>
      <c r="H115" s="115"/>
      <c r="I115" s="118"/>
      <c r="J115" s="118"/>
      <c r="K115" s="196"/>
    </row>
    <row r="116" spans="1:11" ht="63.75" customHeight="1" thickBot="1" x14ac:dyDescent="0.3">
      <c r="A116" s="116"/>
      <c r="B116" s="116"/>
      <c r="C116" s="119"/>
      <c r="D116" s="146"/>
      <c r="E116" s="116"/>
      <c r="F116" s="116"/>
      <c r="G116" s="116"/>
      <c r="H116" s="116"/>
      <c r="I116" s="119"/>
      <c r="J116" s="119"/>
      <c r="K116" s="197"/>
    </row>
    <row r="117" spans="1:11" ht="15.75" thickBot="1" x14ac:dyDescent="0.3">
      <c r="A117" s="117" t="s">
        <v>138</v>
      </c>
      <c r="B117" s="120"/>
      <c r="C117" s="120"/>
      <c r="D117" s="120"/>
      <c r="E117" s="120"/>
      <c r="F117" s="120"/>
      <c r="G117" s="120"/>
      <c r="H117" s="120"/>
      <c r="I117" s="120"/>
      <c r="J117" s="121"/>
      <c r="K117" s="122"/>
    </row>
    <row r="118" spans="1:11" ht="30.75" thickBot="1" x14ac:dyDescent="0.3">
      <c r="A118" s="8" t="s">
        <v>71</v>
      </c>
      <c r="B118" s="8" t="s">
        <v>1</v>
      </c>
      <c r="C118" s="123" t="s">
        <v>2</v>
      </c>
      <c r="D118" s="124"/>
      <c r="E118" s="93" t="s">
        <v>3</v>
      </c>
      <c r="F118" s="93" t="s">
        <v>4</v>
      </c>
      <c r="G118" s="93" t="s">
        <v>5</v>
      </c>
      <c r="H118" s="127">
        <v>169.76</v>
      </c>
      <c r="I118" s="128"/>
      <c r="J118" s="152"/>
      <c r="K118" s="153"/>
    </row>
    <row r="119" spans="1:11" ht="103.5" customHeight="1" thickBot="1" x14ac:dyDescent="0.3">
      <c r="A119" s="54" t="s">
        <v>72</v>
      </c>
      <c r="B119" s="11" t="s">
        <v>66</v>
      </c>
      <c r="C119" s="125"/>
      <c r="D119" s="126"/>
      <c r="E119" s="95"/>
      <c r="F119" s="95"/>
      <c r="G119" s="95"/>
      <c r="H119" s="98"/>
      <c r="I119" s="129"/>
      <c r="J119" s="154"/>
      <c r="K119" s="155"/>
    </row>
    <row r="120" spans="1:11" ht="30.75" thickBot="1" x14ac:dyDescent="0.3">
      <c r="A120" s="8" t="s">
        <v>73</v>
      </c>
      <c r="B120" s="56" t="s">
        <v>6</v>
      </c>
      <c r="C120" s="123" t="s">
        <v>2</v>
      </c>
      <c r="D120" s="124"/>
      <c r="E120" s="93" t="s">
        <v>7</v>
      </c>
      <c r="F120" s="93" t="s">
        <v>4</v>
      </c>
      <c r="G120" s="93" t="s">
        <v>5</v>
      </c>
      <c r="H120" s="127">
        <v>313.8</v>
      </c>
      <c r="I120" s="128"/>
      <c r="J120" s="152"/>
      <c r="K120" s="153"/>
    </row>
    <row r="121" spans="1:11" ht="99" customHeight="1" thickBot="1" x14ac:dyDescent="0.3">
      <c r="A121" s="54" t="s">
        <v>74</v>
      </c>
      <c r="B121" s="12" t="s">
        <v>67</v>
      </c>
      <c r="C121" s="125"/>
      <c r="D121" s="126"/>
      <c r="E121" s="95"/>
      <c r="F121" s="95"/>
      <c r="G121" s="95"/>
      <c r="H121" s="98"/>
      <c r="I121" s="129"/>
      <c r="J121" s="154"/>
      <c r="K121" s="155"/>
    </row>
    <row r="122" spans="1:11" ht="15.75" thickBot="1" x14ac:dyDescent="0.3">
      <c r="A122" s="8" t="s">
        <v>76</v>
      </c>
      <c r="B122" s="93" t="s">
        <v>8</v>
      </c>
      <c r="C122" s="123" t="s">
        <v>68</v>
      </c>
      <c r="D122" s="124"/>
      <c r="E122" s="93" t="s">
        <v>9</v>
      </c>
      <c r="F122" s="93" t="s">
        <v>10</v>
      </c>
      <c r="G122" s="93" t="s">
        <v>5</v>
      </c>
      <c r="H122" s="148">
        <v>29.97</v>
      </c>
      <c r="I122" s="128"/>
      <c r="J122" s="152"/>
      <c r="K122" s="153"/>
    </row>
    <row r="123" spans="1:11" ht="15.75" thickBot="1" x14ac:dyDescent="0.3">
      <c r="A123" s="13"/>
      <c r="B123" s="95"/>
      <c r="C123" s="130"/>
      <c r="D123" s="131"/>
      <c r="E123" s="94"/>
      <c r="F123" s="94"/>
      <c r="G123" s="94"/>
      <c r="H123" s="108"/>
      <c r="I123" s="149"/>
      <c r="J123" s="159"/>
      <c r="K123" s="160"/>
    </row>
    <row r="124" spans="1:11" ht="59.25" customHeight="1" thickBot="1" x14ac:dyDescent="0.3">
      <c r="A124" s="54" t="s">
        <v>75</v>
      </c>
      <c r="B124" s="15" t="s">
        <v>11</v>
      </c>
      <c r="C124" s="125"/>
      <c r="D124" s="126"/>
      <c r="E124" s="95"/>
      <c r="F124" s="95"/>
      <c r="G124" s="95"/>
      <c r="H124" s="109"/>
      <c r="I124" s="129"/>
      <c r="J124" s="161"/>
      <c r="K124" s="155"/>
    </row>
    <row r="125" spans="1:11" ht="30.75" thickBot="1" x14ac:dyDescent="0.3">
      <c r="A125" s="8" t="s">
        <v>77</v>
      </c>
      <c r="B125" s="56" t="s">
        <v>12</v>
      </c>
      <c r="C125" s="123" t="s">
        <v>13</v>
      </c>
      <c r="D125" s="124"/>
      <c r="E125" s="93" t="s">
        <v>14</v>
      </c>
      <c r="F125" s="93" t="s">
        <v>4</v>
      </c>
      <c r="G125" s="93" t="s">
        <v>5</v>
      </c>
      <c r="H125" s="127">
        <v>805.1</v>
      </c>
      <c r="I125" s="99"/>
      <c r="J125" s="152"/>
      <c r="K125" s="153"/>
    </row>
    <row r="126" spans="1:11" ht="254.25" customHeight="1" thickBot="1" x14ac:dyDescent="0.3">
      <c r="A126" s="14" t="s">
        <v>78</v>
      </c>
      <c r="B126" s="15" t="s">
        <v>69</v>
      </c>
      <c r="C126" s="125"/>
      <c r="D126" s="126"/>
      <c r="E126" s="95"/>
      <c r="F126" s="95"/>
      <c r="G126" s="95"/>
      <c r="H126" s="98"/>
      <c r="I126" s="101"/>
      <c r="J126" s="154"/>
      <c r="K126" s="155"/>
    </row>
    <row r="127" spans="1:11" ht="30.75" thickBot="1" x14ac:dyDescent="0.3">
      <c r="A127" s="8" t="s">
        <v>79</v>
      </c>
      <c r="B127" s="56" t="s">
        <v>70</v>
      </c>
      <c r="C127" s="123" t="s">
        <v>16</v>
      </c>
      <c r="D127" s="124"/>
      <c r="E127" s="93" t="s">
        <v>17</v>
      </c>
      <c r="F127" s="93" t="s">
        <v>10</v>
      </c>
      <c r="G127" s="93" t="s">
        <v>5</v>
      </c>
      <c r="H127" s="148">
        <v>19.2</v>
      </c>
      <c r="I127" s="128"/>
      <c r="J127" s="152"/>
      <c r="K127" s="153"/>
    </row>
    <row r="128" spans="1:11" x14ac:dyDescent="0.25">
      <c r="A128" s="55"/>
      <c r="B128" s="96" t="s">
        <v>11</v>
      </c>
      <c r="C128" s="130"/>
      <c r="D128" s="131"/>
      <c r="E128" s="94"/>
      <c r="F128" s="94"/>
      <c r="G128" s="94"/>
      <c r="H128" s="108"/>
      <c r="I128" s="149"/>
      <c r="J128" s="205"/>
      <c r="K128" s="160"/>
    </row>
    <row r="129" spans="1:11" ht="65.25" customHeight="1" thickBot="1" x14ac:dyDescent="0.3">
      <c r="A129" s="54" t="s">
        <v>80</v>
      </c>
      <c r="B129" s="98"/>
      <c r="C129" s="125"/>
      <c r="D129" s="126"/>
      <c r="E129" s="95"/>
      <c r="F129" s="95"/>
      <c r="G129" s="95"/>
      <c r="H129" s="109"/>
      <c r="I129" s="129"/>
      <c r="J129" s="154"/>
      <c r="K129" s="155"/>
    </row>
    <row r="130" spans="1:11" ht="15.75" thickBot="1" x14ac:dyDescent="0.3">
      <c r="A130" s="88" t="s">
        <v>288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2"/>
    </row>
    <row r="131" spans="1:11" ht="97.5" customHeight="1" thickBot="1" x14ac:dyDescent="0.3">
      <c r="A131" s="54" t="s">
        <v>86</v>
      </c>
      <c r="B131" s="66" t="s">
        <v>289</v>
      </c>
      <c r="C131" s="147" t="s">
        <v>290</v>
      </c>
      <c r="D131" s="126"/>
      <c r="E131" s="67" t="s">
        <v>291</v>
      </c>
      <c r="F131" s="56" t="s">
        <v>4</v>
      </c>
      <c r="G131" s="54" t="s">
        <v>5</v>
      </c>
      <c r="H131" s="56"/>
      <c r="I131" s="57"/>
      <c r="J131" s="152"/>
      <c r="K131" s="153"/>
    </row>
    <row r="132" spans="1:11" ht="30" customHeight="1" thickBot="1" x14ac:dyDescent="0.3">
      <c r="A132" s="54" t="s">
        <v>87</v>
      </c>
      <c r="B132" s="5" t="s">
        <v>176</v>
      </c>
      <c r="C132" s="138"/>
      <c r="D132" s="139"/>
      <c r="E132" s="80" t="s">
        <v>292</v>
      </c>
      <c r="F132" s="4"/>
      <c r="G132" s="14"/>
      <c r="H132" s="11" t="s">
        <v>293</v>
      </c>
      <c r="I132" s="37"/>
      <c r="J132" s="154"/>
      <c r="K132" s="155"/>
    </row>
    <row r="133" spans="1:11" ht="15.75" thickBot="1" x14ac:dyDescent="0.3">
      <c r="A133" s="156" t="s">
        <v>57</v>
      </c>
      <c r="B133" s="157"/>
      <c r="C133" s="157"/>
      <c r="D133" s="157"/>
      <c r="E133" s="157"/>
      <c r="F133" s="157"/>
      <c r="G133" s="157"/>
      <c r="H133" s="157"/>
      <c r="I133" s="157"/>
      <c r="J133" s="157"/>
      <c r="K133" s="158"/>
    </row>
    <row r="134" spans="1:11" x14ac:dyDescent="0.25">
      <c r="A134" s="94" t="s">
        <v>90</v>
      </c>
      <c r="B134" s="102" t="s">
        <v>58</v>
      </c>
      <c r="C134" s="102" t="s">
        <v>59</v>
      </c>
      <c r="D134" s="104"/>
      <c r="E134" s="106" t="s">
        <v>177</v>
      </c>
      <c r="F134" s="106" t="s">
        <v>4</v>
      </c>
      <c r="G134" s="106" t="s">
        <v>5</v>
      </c>
      <c r="H134" s="108">
        <v>17.8</v>
      </c>
      <c r="I134" s="110"/>
      <c r="J134" s="206"/>
      <c r="K134" s="179"/>
    </row>
    <row r="135" spans="1:11" ht="29.25" customHeight="1" thickBot="1" x14ac:dyDescent="0.3">
      <c r="A135" s="95"/>
      <c r="B135" s="103"/>
      <c r="C135" s="103"/>
      <c r="D135" s="105"/>
      <c r="E135" s="107"/>
      <c r="F135" s="107"/>
      <c r="G135" s="107"/>
      <c r="H135" s="108"/>
      <c r="I135" s="110"/>
      <c r="J135" s="207"/>
      <c r="K135" s="181"/>
    </row>
    <row r="136" spans="1:11" ht="43.5" customHeight="1" thickBot="1" x14ac:dyDescent="0.3">
      <c r="A136" s="65" t="s">
        <v>91</v>
      </c>
      <c r="B136" s="81" t="s">
        <v>176</v>
      </c>
      <c r="C136" s="150"/>
      <c r="D136" s="151"/>
      <c r="E136" s="81">
        <v>4625</v>
      </c>
      <c r="F136" s="82"/>
      <c r="G136" s="82"/>
      <c r="H136" s="108"/>
      <c r="I136" s="110"/>
      <c r="J136" s="207"/>
      <c r="K136" s="181"/>
    </row>
    <row r="137" spans="1:11" ht="15.75" thickBot="1" x14ac:dyDescent="0.3">
      <c r="A137" s="88" t="s">
        <v>284</v>
      </c>
      <c r="B137" s="89"/>
      <c r="C137" s="89"/>
      <c r="D137" s="89"/>
      <c r="E137" s="89"/>
      <c r="F137" s="89"/>
      <c r="G137" s="89"/>
      <c r="H137" s="89"/>
      <c r="I137" s="90"/>
      <c r="J137" s="208"/>
      <c r="K137" s="181"/>
    </row>
    <row r="138" spans="1:11" ht="15" customHeight="1" x14ac:dyDescent="0.25">
      <c r="A138" s="94" t="s">
        <v>93</v>
      </c>
      <c r="B138" s="102" t="s">
        <v>286</v>
      </c>
      <c r="C138" s="102" t="s">
        <v>285</v>
      </c>
      <c r="D138" s="104"/>
      <c r="E138" s="102" t="s">
        <v>287</v>
      </c>
      <c r="F138" s="106" t="s">
        <v>10</v>
      </c>
      <c r="G138" s="106" t="s">
        <v>5</v>
      </c>
      <c r="H138" s="108">
        <v>1848</v>
      </c>
      <c r="I138" s="110"/>
      <c r="J138" s="207"/>
      <c r="K138" s="181"/>
    </row>
    <row r="139" spans="1:11" ht="78" customHeight="1" thickBot="1" x14ac:dyDescent="0.3">
      <c r="A139" s="95"/>
      <c r="B139" s="103"/>
      <c r="C139" s="103"/>
      <c r="D139" s="105"/>
      <c r="E139" s="103"/>
      <c r="F139" s="107"/>
      <c r="G139" s="107"/>
      <c r="H139" s="108"/>
      <c r="I139" s="110"/>
      <c r="J139" s="207"/>
      <c r="K139" s="181"/>
    </row>
    <row r="140" spans="1:11" ht="43.5" customHeight="1" thickBot="1" x14ac:dyDescent="0.3">
      <c r="A140" s="66" t="s">
        <v>94</v>
      </c>
      <c r="B140" s="5" t="s">
        <v>176</v>
      </c>
      <c r="C140" s="112"/>
      <c r="D140" s="113"/>
      <c r="E140" s="5">
        <v>12000</v>
      </c>
      <c r="F140" s="2"/>
      <c r="G140" s="2"/>
      <c r="H140" s="109"/>
      <c r="I140" s="111"/>
      <c r="J140" s="207"/>
      <c r="K140" s="181"/>
    </row>
    <row r="141" spans="1:11" ht="15.75" customHeight="1" thickBot="1" x14ac:dyDescent="0.3">
      <c r="A141" s="88" t="s">
        <v>92</v>
      </c>
      <c r="B141" s="91"/>
      <c r="C141" s="91"/>
      <c r="D141" s="91"/>
      <c r="E141" s="91"/>
      <c r="F141" s="91"/>
      <c r="G141" s="91"/>
      <c r="H141" s="91"/>
      <c r="I141" s="92"/>
      <c r="J141" s="209"/>
      <c r="K141" s="183"/>
    </row>
    <row r="142" spans="1:11" x14ac:dyDescent="0.25">
      <c r="A142" s="93" t="s">
        <v>93</v>
      </c>
      <c r="B142" s="93" t="s">
        <v>30</v>
      </c>
      <c r="C142" s="123" t="s">
        <v>29</v>
      </c>
      <c r="D142" s="124"/>
      <c r="E142" s="93" t="s">
        <v>30</v>
      </c>
      <c r="F142" s="93" t="s">
        <v>109</v>
      </c>
      <c r="G142" s="93" t="s">
        <v>5</v>
      </c>
      <c r="H142" s="96"/>
      <c r="I142" s="99"/>
      <c r="J142" s="178" t="s">
        <v>159</v>
      </c>
      <c r="K142" s="179"/>
    </row>
    <row r="143" spans="1:11" x14ac:dyDescent="0.25">
      <c r="A143" s="94"/>
      <c r="B143" s="94"/>
      <c r="C143" s="130"/>
      <c r="D143" s="131"/>
      <c r="E143" s="94"/>
      <c r="F143" s="94"/>
      <c r="G143" s="94"/>
      <c r="H143" s="97"/>
      <c r="I143" s="100"/>
      <c r="J143" s="180"/>
      <c r="K143" s="181"/>
    </row>
    <row r="144" spans="1:11" x14ac:dyDescent="0.25">
      <c r="A144" s="94"/>
      <c r="B144" s="94"/>
      <c r="C144" s="130"/>
      <c r="D144" s="131"/>
      <c r="E144" s="94"/>
      <c r="F144" s="94"/>
      <c r="G144" s="94"/>
      <c r="H144" s="97"/>
      <c r="I144" s="100"/>
      <c r="J144" s="180"/>
      <c r="K144" s="181"/>
    </row>
    <row r="145" spans="1:11" ht="15.75" thickBot="1" x14ac:dyDescent="0.3">
      <c r="A145" s="95"/>
      <c r="B145" s="95"/>
      <c r="C145" s="130"/>
      <c r="D145" s="131"/>
      <c r="E145" s="95"/>
      <c r="F145" s="94"/>
      <c r="G145" s="94"/>
      <c r="H145" s="98"/>
      <c r="I145" s="101"/>
      <c r="J145" s="182"/>
      <c r="K145" s="183"/>
    </row>
    <row r="146" spans="1:11" ht="16.5" thickBot="1" x14ac:dyDescent="0.3">
      <c r="A146" s="54" t="s">
        <v>94</v>
      </c>
      <c r="B146" s="3" t="s">
        <v>205</v>
      </c>
      <c r="C146" s="132"/>
      <c r="D146" s="133"/>
      <c r="E146" s="29">
        <v>3</v>
      </c>
      <c r="F146" s="136"/>
      <c r="G146" s="136"/>
      <c r="H146" s="31">
        <v>290.70999999999998</v>
      </c>
      <c r="I146" s="58"/>
      <c r="J146" s="78">
        <f>0.18*$E$146*2.392</f>
        <v>1.2916799999999999</v>
      </c>
      <c r="K146" s="79"/>
    </row>
    <row r="147" spans="1:11" ht="29.25" customHeight="1" thickBot="1" x14ac:dyDescent="0.3">
      <c r="A147" s="54" t="s">
        <v>95</v>
      </c>
      <c r="B147" s="3" t="s">
        <v>141</v>
      </c>
      <c r="C147" s="132"/>
      <c r="D147" s="133"/>
      <c r="E147" s="29">
        <v>1</v>
      </c>
      <c r="F147" s="136"/>
      <c r="G147" s="136"/>
      <c r="H147" s="31">
        <v>19.03</v>
      </c>
      <c r="I147" s="58"/>
      <c r="J147" s="78">
        <f>0.18*$E$147*2.392</f>
        <v>0.43055999999999994</v>
      </c>
      <c r="K147" s="79"/>
    </row>
    <row r="148" spans="1:11" ht="16.5" thickBot="1" x14ac:dyDescent="0.3">
      <c r="A148" s="54" t="s">
        <v>96</v>
      </c>
      <c r="B148" s="3" t="s">
        <v>206</v>
      </c>
      <c r="C148" s="132"/>
      <c r="D148" s="133"/>
      <c r="E148" s="29">
        <v>7</v>
      </c>
      <c r="F148" s="136"/>
      <c r="G148" s="136"/>
      <c r="H148" s="31">
        <v>122.78</v>
      </c>
      <c r="I148" s="58"/>
      <c r="J148" s="78">
        <f>0.18*$E$148*2.392</f>
        <v>3.0139199999999997</v>
      </c>
      <c r="K148" s="79"/>
    </row>
    <row r="149" spans="1:11" ht="16.5" thickBot="1" x14ac:dyDescent="0.3">
      <c r="A149" s="54" t="s">
        <v>97</v>
      </c>
      <c r="B149" s="3" t="s">
        <v>207</v>
      </c>
      <c r="C149" s="132"/>
      <c r="D149" s="133"/>
      <c r="E149" s="29">
        <v>4</v>
      </c>
      <c r="F149" s="136"/>
      <c r="G149" s="136"/>
      <c r="H149" s="31">
        <v>92.3</v>
      </c>
      <c r="I149" s="58"/>
      <c r="J149" s="78">
        <f>0.18*$E$149*2.392</f>
        <v>1.7222399999999998</v>
      </c>
      <c r="K149" s="79"/>
    </row>
    <row r="150" spans="1:11" ht="16.5" thickBot="1" x14ac:dyDescent="0.3">
      <c r="A150" s="54" t="s">
        <v>98</v>
      </c>
      <c r="B150" s="3" t="s">
        <v>179</v>
      </c>
      <c r="C150" s="132"/>
      <c r="D150" s="133"/>
      <c r="E150" s="29">
        <v>17</v>
      </c>
      <c r="F150" s="136"/>
      <c r="G150" s="136"/>
      <c r="H150" s="31">
        <v>104.47</v>
      </c>
      <c r="I150" s="58"/>
      <c r="J150" s="78">
        <f>0.18*$E$150*2.392</f>
        <v>7.3195199999999998</v>
      </c>
      <c r="K150" s="79"/>
    </row>
    <row r="151" spans="1:11" ht="16.5" thickBot="1" x14ac:dyDescent="0.3">
      <c r="A151" s="54" t="s">
        <v>99</v>
      </c>
      <c r="B151" s="3" t="s">
        <v>208</v>
      </c>
      <c r="C151" s="132"/>
      <c r="D151" s="133"/>
      <c r="E151" s="29">
        <v>1</v>
      </c>
      <c r="F151" s="136"/>
      <c r="G151" s="136"/>
      <c r="H151" s="31">
        <v>20.100000000000001</v>
      </c>
      <c r="I151" s="58"/>
      <c r="J151" s="78">
        <f>0.18*$E$151*2.392</f>
        <v>0.43055999999999994</v>
      </c>
      <c r="K151" s="79"/>
    </row>
    <row r="152" spans="1:11" ht="16.5" thickBot="1" x14ac:dyDescent="0.3">
      <c r="A152" s="54" t="s">
        <v>100</v>
      </c>
      <c r="B152" s="3" t="s">
        <v>199</v>
      </c>
      <c r="C152" s="132"/>
      <c r="D152" s="133"/>
      <c r="E152" s="29">
        <v>1</v>
      </c>
      <c r="F152" s="136"/>
      <c r="G152" s="136"/>
      <c r="H152" s="31">
        <v>20.95</v>
      </c>
      <c r="I152" s="58"/>
      <c r="J152" s="78">
        <f>0.18*$E$152*2.392</f>
        <v>0.43055999999999994</v>
      </c>
      <c r="K152" s="79"/>
    </row>
    <row r="153" spans="1:11" ht="16.5" thickBot="1" x14ac:dyDescent="0.3">
      <c r="A153" s="54" t="s">
        <v>101</v>
      </c>
      <c r="B153" s="3" t="s">
        <v>209</v>
      </c>
      <c r="C153" s="132"/>
      <c r="D153" s="133"/>
      <c r="E153" s="29">
        <v>2</v>
      </c>
      <c r="F153" s="136"/>
      <c r="G153" s="136"/>
      <c r="H153" s="31">
        <v>46.45</v>
      </c>
      <c r="I153" s="58"/>
      <c r="J153" s="78">
        <f>0.18*$E$153*2.392</f>
        <v>0.86111999999999989</v>
      </c>
      <c r="K153" s="79"/>
    </row>
    <row r="154" spans="1:11" ht="29.25" customHeight="1" thickBot="1" x14ac:dyDescent="0.3">
      <c r="A154" s="54" t="s">
        <v>102</v>
      </c>
      <c r="B154" s="3" t="s">
        <v>141</v>
      </c>
      <c r="C154" s="132"/>
      <c r="D154" s="133"/>
      <c r="E154" s="29">
        <v>1</v>
      </c>
      <c r="F154" s="136"/>
      <c r="G154" s="136"/>
      <c r="H154" s="31">
        <v>17.64</v>
      </c>
      <c r="I154" s="58"/>
      <c r="J154" s="78">
        <f>0.18*$E$154*2.392</f>
        <v>0.43055999999999994</v>
      </c>
      <c r="K154" s="79"/>
    </row>
    <row r="155" spans="1:11" ht="16.5" thickBot="1" x14ac:dyDescent="0.3">
      <c r="A155" s="54" t="s">
        <v>103</v>
      </c>
      <c r="B155" s="3" t="s">
        <v>210</v>
      </c>
      <c r="C155" s="132"/>
      <c r="D155" s="133"/>
      <c r="E155" s="29">
        <v>2</v>
      </c>
      <c r="F155" s="136"/>
      <c r="G155" s="136"/>
      <c r="H155" s="31">
        <v>38.799999999999997</v>
      </c>
      <c r="I155" s="58"/>
      <c r="J155" s="78">
        <f>0.18*$E$155*2.392</f>
        <v>0.86111999999999989</v>
      </c>
      <c r="K155" s="79"/>
    </row>
    <row r="156" spans="1:11" ht="16.5" thickBot="1" x14ac:dyDescent="0.3">
      <c r="A156" s="54" t="s">
        <v>104</v>
      </c>
      <c r="B156" s="3" t="s">
        <v>211</v>
      </c>
      <c r="C156" s="132"/>
      <c r="D156" s="133"/>
      <c r="E156" s="29">
        <v>17</v>
      </c>
      <c r="F156" s="136"/>
      <c r="G156" s="136"/>
      <c r="H156" s="31">
        <v>607.89</v>
      </c>
      <c r="I156" s="58"/>
      <c r="J156" s="78"/>
      <c r="K156" s="79"/>
    </row>
    <row r="157" spans="1:11" ht="16.5" thickBot="1" x14ac:dyDescent="0.3">
      <c r="A157" s="54" t="s">
        <v>105</v>
      </c>
      <c r="B157" s="3" t="s">
        <v>183</v>
      </c>
      <c r="C157" s="132"/>
      <c r="D157" s="133"/>
      <c r="E157" s="29">
        <v>3</v>
      </c>
      <c r="F157" s="136"/>
      <c r="G157" s="136"/>
      <c r="H157" s="31">
        <v>102.8</v>
      </c>
      <c r="I157" s="58"/>
      <c r="J157" s="78"/>
      <c r="K157" s="79"/>
    </row>
    <row r="158" spans="1:11" ht="16.5" thickBot="1" x14ac:dyDescent="0.3">
      <c r="A158" s="54" t="s">
        <v>106</v>
      </c>
      <c r="B158" s="3" t="s">
        <v>212</v>
      </c>
      <c r="C158" s="132"/>
      <c r="D158" s="133"/>
      <c r="E158" s="29">
        <v>2</v>
      </c>
      <c r="F158" s="136"/>
      <c r="G158" s="136"/>
      <c r="H158" s="31">
        <v>68.56</v>
      </c>
      <c r="I158" s="58"/>
      <c r="J158" s="78"/>
      <c r="K158" s="79"/>
    </row>
    <row r="159" spans="1:11" ht="16.5" thickBot="1" x14ac:dyDescent="0.3">
      <c r="A159" s="54" t="s">
        <v>107</v>
      </c>
      <c r="B159" s="3" t="s">
        <v>213</v>
      </c>
      <c r="C159" s="132"/>
      <c r="D159" s="133"/>
      <c r="E159" s="29">
        <v>3</v>
      </c>
      <c r="F159" s="136"/>
      <c r="G159" s="136"/>
      <c r="H159" s="31">
        <v>103</v>
      </c>
      <c r="I159" s="58"/>
      <c r="J159" s="78"/>
      <c r="K159" s="79"/>
    </row>
    <row r="160" spans="1:11" ht="16.5" thickBot="1" x14ac:dyDescent="0.3">
      <c r="A160" s="54" t="s">
        <v>108</v>
      </c>
      <c r="B160" s="3" t="s">
        <v>214</v>
      </c>
      <c r="C160" s="132"/>
      <c r="D160" s="133"/>
      <c r="E160" s="29">
        <v>5</v>
      </c>
      <c r="F160" s="136"/>
      <c r="G160" s="136"/>
      <c r="H160" s="31">
        <v>171.46</v>
      </c>
      <c r="I160" s="58"/>
      <c r="J160" s="78"/>
      <c r="K160" s="79"/>
    </row>
    <row r="161" spans="1:11" ht="16.5" thickBot="1" x14ac:dyDescent="0.3">
      <c r="A161" s="61" t="s">
        <v>215</v>
      </c>
      <c r="B161" s="3" t="s">
        <v>216</v>
      </c>
      <c r="C161" s="132"/>
      <c r="D161" s="133"/>
      <c r="E161" s="29">
        <v>2</v>
      </c>
      <c r="F161" s="136"/>
      <c r="G161" s="136"/>
      <c r="H161" s="31">
        <v>68.66</v>
      </c>
      <c r="I161" s="62"/>
      <c r="J161" s="78"/>
      <c r="K161" s="79"/>
    </row>
    <row r="162" spans="1:11" ht="16.5" thickBot="1" x14ac:dyDescent="0.3">
      <c r="A162" s="61" t="s">
        <v>217</v>
      </c>
      <c r="B162" s="3" t="s">
        <v>218</v>
      </c>
      <c r="C162" s="132"/>
      <c r="D162" s="133"/>
      <c r="E162" s="29">
        <v>3</v>
      </c>
      <c r="F162" s="136"/>
      <c r="G162" s="136"/>
      <c r="H162" s="31">
        <v>102.7</v>
      </c>
      <c r="I162" s="62"/>
      <c r="J162" s="78"/>
      <c r="K162" s="79"/>
    </row>
    <row r="163" spans="1:11" ht="16.5" thickBot="1" x14ac:dyDescent="0.3">
      <c r="A163" s="61" t="s">
        <v>219</v>
      </c>
      <c r="B163" s="3" t="s">
        <v>220</v>
      </c>
      <c r="C163" s="132"/>
      <c r="D163" s="133"/>
      <c r="E163" s="29">
        <v>1</v>
      </c>
      <c r="F163" s="136"/>
      <c r="G163" s="136"/>
      <c r="H163" s="31">
        <v>34.229999999999997</v>
      </c>
      <c r="I163" s="62"/>
      <c r="J163" s="78"/>
      <c r="K163" s="79"/>
    </row>
    <row r="164" spans="1:11" ht="16.5" thickBot="1" x14ac:dyDescent="0.3">
      <c r="A164" s="61" t="s">
        <v>221</v>
      </c>
      <c r="B164" s="3" t="s">
        <v>222</v>
      </c>
      <c r="C164" s="132"/>
      <c r="D164" s="133"/>
      <c r="E164" s="29">
        <v>1</v>
      </c>
      <c r="F164" s="136"/>
      <c r="G164" s="136"/>
      <c r="H164" s="31">
        <v>21.04</v>
      </c>
      <c r="I164" s="62"/>
      <c r="J164" s="78"/>
      <c r="K164" s="79"/>
    </row>
    <row r="165" spans="1:11" ht="29.25" thickBot="1" x14ac:dyDescent="0.3">
      <c r="A165" s="61" t="s">
        <v>223</v>
      </c>
      <c r="B165" s="3" t="s">
        <v>224</v>
      </c>
      <c r="C165" s="132"/>
      <c r="D165" s="133"/>
      <c r="E165" s="29">
        <v>1</v>
      </c>
      <c r="F165" s="136"/>
      <c r="G165" s="136"/>
      <c r="H165" s="31">
        <v>21.45</v>
      </c>
      <c r="I165" s="62"/>
      <c r="J165" s="78"/>
      <c r="K165" s="79"/>
    </row>
    <row r="166" spans="1:11" ht="16.5" thickBot="1" x14ac:dyDescent="0.3">
      <c r="A166" s="61" t="s">
        <v>225</v>
      </c>
      <c r="B166" s="3" t="s">
        <v>212</v>
      </c>
      <c r="C166" s="132"/>
      <c r="D166" s="133"/>
      <c r="E166" s="29">
        <v>1</v>
      </c>
      <c r="F166" s="136"/>
      <c r="G166" s="136"/>
      <c r="H166" s="31">
        <v>25.95</v>
      </c>
      <c r="I166" s="62"/>
      <c r="J166" s="78"/>
      <c r="K166" s="79"/>
    </row>
    <row r="167" spans="1:11" ht="16.5" thickBot="1" x14ac:dyDescent="0.3">
      <c r="A167" s="61" t="s">
        <v>226</v>
      </c>
      <c r="B167" s="3" t="s">
        <v>227</v>
      </c>
      <c r="C167" s="132"/>
      <c r="D167" s="133"/>
      <c r="E167" s="29">
        <v>2</v>
      </c>
      <c r="F167" s="136"/>
      <c r="G167" s="136"/>
      <c r="H167" s="31">
        <v>38.58</v>
      </c>
      <c r="I167" s="62"/>
      <c r="J167" s="78"/>
      <c r="K167" s="79"/>
    </row>
    <row r="168" spans="1:11" ht="16.5" thickBot="1" x14ac:dyDescent="0.3">
      <c r="A168" s="61" t="s">
        <v>228</v>
      </c>
      <c r="B168" s="3" t="s">
        <v>181</v>
      </c>
      <c r="C168" s="132"/>
      <c r="D168" s="133"/>
      <c r="E168" s="29">
        <v>2</v>
      </c>
      <c r="F168" s="136"/>
      <c r="G168" s="136"/>
      <c r="H168" s="31">
        <v>9.77</v>
      </c>
      <c r="I168" s="62"/>
      <c r="J168" s="78"/>
      <c r="K168" s="79"/>
    </row>
    <row r="169" spans="1:11" ht="16.5" thickBot="1" x14ac:dyDescent="0.3">
      <c r="A169" s="61" t="s">
        <v>229</v>
      </c>
      <c r="B169" s="3" t="s">
        <v>230</v>
      </c>
      <c r="C169" s="132"/>
      <c r="D169" s="133"/>
      <c r="E169" s="29">
        <v>2</v>
      </c>
      <c r="F169" s="136"/>
      <c r="G169" s="136"/>
      <c r="H169" s="31">
        <v>30.46</v>
      </c>
      <c r="I169" s="62"/>
      <c r="J169" s="78"/>
      <c r="K169" s="79"/>
    </row>
    <row r="170" spans="1:11" ht="16.5" thickBot="1" x14ac:dyDescent="0.3">
      <c r="A170" s="61" t="s">
        <v>231</v>
      </c>
      <c r="B170" s="3" t="s">
        <v>198</v>
      </c>
      <c r="C170" s="132"/>
      <c r="D170" s="133"/>
      <c r="E170" s="29">
        <v>1</v>
      </c>
      <c r="F170" s="136"/>
      <c r="G170" s="136"/>
      <c r="H170" s="31">
        <v>19.93</v>
      </c>
      <c r="I170" s="62"/>
      <c r="J170" s="78"/>
      <c r="K170" s="79"/>
    </row>
    <row r="171" spans="1:11" ht="16.5" thickBot="1" x14ac:dyDescent="0.3">
      <c r="A171" s="61" t="s">
        <v>232</v>
      </c>
      <c r="B171" s="3" t="s">
        <v>233</v>
      </c>
      <c r="C171" s="132"/>
      <c r="D171" s="133"/>
      <c r="E171" s="29">
        <v>1</v>
      </c>
      <c r="F171" s="136"/>
      <c r="G171" s="136"/>
      <c r="H171" s="31">
        <v>19.93</v>
      </c>
      <c r="I171" s="62"/>
      <c r="J171" s="78"/>
      <c r="K171" s="79"/>
    </row>
    <row r="172" spans="1:11" ht="16.5" thickBot="1" x14ac:dyDescent="0.3">
      <c r="A172" s="61" t="s">
        <v>234</v>
      </c>
      <c r="B172" s="3" t="s">
        <v>235</v>
      </c>
      <c r="C172" s="132"/>
      <c r="D172" s="133"/>
      <c r="E172" s="29">
        <v>2</v>
      </c>
      <c r="F172" s="136"/>
      <c r="G172" s="136"/>
      <c r="H172" s="31">
        <v>99.78</v>
      </c>
      <c r="I172" s="62"/>
      <c r="J172" s="78"/>
      <c r="K172" s="79"/>
    </row>
    <row r="173" spans="1:11" ht="16.5" thickBot="1" x14ac:dyDescent="0.3">
      <c r="A173" s="61" t="s">
        <v>236</v>
      </c>
      <c r="B173" s="3" t="s">
        <v>237</v>
      </c>
      <c r="C173" s="132"/>
      <c r="D173" s="133"/>
      <c r="E173" s="29">
        <v>2</v>
      </c>
      <c r="F173" s="136"/>
      <c r="G173" s="136"/>
      <c r="H173" s="31">
        <v>64.569999999999993</v>
      </c>
      <c r="I173" s="62"/>
      <c r="J173" s="78"/>
      <c r="K173" s="79"/>
    </row>
    <row r="174" spans="1:11" ht="16.5" thickBot="1" x14ac:dyDescent="0.3">
      <c r="A174" s="61" t="s">
        <v>238</v>
      </c>
      <c r="B174" s="3" t="s">
        <v>239</v>
      </c>
      <c r="C174" s="132"/>
      <c r="D174" s="133"/>
      <c r="E174" s="29">
        <v>1</v>
      </c>
      <c r="F174" s="136"/>
      <c r="G174" s="136"/>
      <c r="H174" s="31">
        <v>22.25</v>
      </c>
      <c r="I174" s="62"/>
      <c r="J174" s="78"/>
      <c r="K174" s="79"/>
    </row>
    <row r="175" spans="1:11" ht="16.5" thickBot="1" x14ac:dyDescent="0.3">
      <c r="A175" s="61" t="s">
        <v>240</v>
      </c>
      <c r="B175" s="3" t="s">
        <v>209</v>
      </c>
      <c r="C175" s="132"/>
      <c r="D175" s="133"/>
      <c r="E175" s="29">
        <v>1</v>
      </c>
      <c r="F175" s="136"/>
      <c r="G175" s="136"/>
      <c r="H175" s="31">
        <v>19.579999999999998</v>
      </c>
      <c r="I175" s="62"/>
      <c r="J175" s="78"/>
      <c r="K175" s="79"/>
    </row>
    <row r="176" spans="1:11" ht="16.5" thickBot="1" x14ac:dyDescent="0.3">
      <c r="A176" s="61" t="s">
        <v>241</v>
      </c>
      <c r="B176" s="3" t="s">
        <v>242</v>
      </c>
      <c r="C176" s="132"/>
      <c r="D176" s="133"/>
      <c r="E176" s="29">
        <v>1</v>
      </c>
      <c r="F176" s="136"/>
      <c r="G176" s="136"/>
      <c r="H176" s="31">
        <v>26.69</v>
      </c>
      <c r="I176" s="62"/>
      <c r="J176" s="78"/>
      <c r="K176" s="79"/>
    </row>
    <row r="177" spans="1:11" ht="16.5" thickBot="1" x14ac:dyDescent="0.3">
      <c r="A177" s="61" t="s">
        <v>243</v>
      </c>
      <c r="B177" s="3" t="s">
        <v>244</v>
      </c>
      <c r="C177" s="132"/>
      <c r="D177" s="133"/>
      <c r="E177" s="29">
        <v>8</v>
      </c>
      <c r="F177" s="136"/>
      <c r="G177" s="136"/>
      <c r="H177" s="31">
        <v>431.92</v>
      </c>
      <c r="I177" s="62"/>
      <c r="J177" s="78"/>
      <c r="K177" s="79"/>
    </row>
    <row r="178" spans="1:11" ht="16.5" thickBot="1" x14ac:dyDescent="0.3">
      <c r="A178" s="61" t="s">
        <v>245</v>
      </c>
      <c r="B178" s="3" t="s">
        <v>246</v>
      </c>
      <c r="C178" s="132"/>
      <c r="D178" s="133"/>
      <c r="E178" s="29">
        <v>2</v>
      </c>
      <c r="F178" s="136"/>
      <c r="G178" s="136"/>
      <c r="H178" s="31">
        <v>39.299999999999997</v>
      </c>
      <c r="I178" s="62"/>
      <c r="J178" s="78"/>
      <c r="K178" s="79"/>
    </row>
    <row r="179" spans="1:11" ht="16.5" thickBot="1" x14ac:dyDescent="0.3">
      <c r="A179" s="61" t="s">
        <v>247</v>
      </c>
      <c r="B179" s="3" t="s">
        <v>248</v>
      </c>
      <c r="C179" s="132"/>
      <c r="D179" s="133"/>
      <c r="E179" s="29">
        <v>1</v>
      </c>
      <c r="F179" s="136"/>
      <c r="G179" s="136"/>
      <c r="H179" s="31">
        <v>15.95</v>
      </c>
      <c r="I179" s="62"/>
      <c r="J179" s="78"/>
      <c r="K179" s="79"/>
    </row>
    <row r="180" spans="1:11" ht="16.5" thickBot="1" x14ac:dyDescent="0.3">
      <c r="A180" s="61" t="s">
        <v>249</v>
      </c>
      <c r="B180" s="3" t="s">
        <v>250</v>
      </c>
      <c r="C180" s="132"/>
      <c r="D180" s="133"/>
      <c r="E180" s="29">
        <v>2</v>
      </c>
      <c r="F180" s="136"/>
      <c r="G180" s="136"/>
      <c r="H180" s="31">
        <v>31.12</v>
      </c>
      <c r="I180" s="62"/>
      <c r="J180" s="78"/>
      <c r="K180" s="79"/>
    </row>
    <row r="181" spans="1:11" ht="16.5" thickBot="1" x14ac:dyDescent="0.3">
      <c r="A181" s="61" t="s">
        <v>251</v>
      </c>
      <c r="B181" s="3" t="s">
        <v>252</v>
      </c>
      <c r="C181" s="132"/>
      <c r="D181" s="133"/>
      <c r="E181" s="29">
        <v>6</v>
      </c>
      <c r="F181" s="136"/>
      <c r="G181" s="136"/>
      <c r="H181" s="31">
        <v>712.04</v>
      </c>
      <c r="I181" s="62"/>
      <c r="J181" s="78"/>
      <c r="K181" s="79"/>
    </row>
    <row r="182" spans="1:11" ht="16.5" thickBot="1" x14ac:dyDescent="0.3">
      <c r="A182" s="61" t="s">
        <v>253</v>
      </c>
      <c r="B182" s="3" t="s">
        <v>250</v>
      </c>
      <c r="C182" s="132"/>
      <c r="D182" s="133"/>
      <c r="E182" s="29">
        <v>4</v>
      </c>
      <c r="F182" s="136"/>
      <c r="G182" s="136"/>
      <c r="H182" s="31">
        <v>66.459999999999994</v>
      </c>
      <c r="I182" s="62"/>
      <c r="J182" s="78"/>
      <c r="K182" s="79"/>
    </row>
    <row r="183" spans="1:11" ht="29.25" thickBot="1" x14ac:dyDescent="0.3">
      <c r="A183" s="61" t="s">
        <v>254</v>
      </c>
      <c r="B183" s="3" t="s">
        <v>224</v>
      </c>
      <c r="C183" s="132"/>
      <c r="D183" s="133"/>
      <c r="E183" s="29">
        <v>1</v>
      </c>
      <c r="F183" s="136"/>
      <c r="G183" s="136"/>
      <c r="H183" s="31">
        <v>16.75</v>
      </c>
      <c r="I183" s="62"/>
      <c r="J183" s="78"/>
      <c r="K183" s="79"/>
    </row>
    <row r="184" spans="1:11" ht="16.5" thickBot="1" x14ac:dyDescent="0.3">
      <c r="A184" s="61" t="s">
        <v>255</v>
      </c>
      <c r="B184" s="3" t="s">
        <v>256</v>
      </c>
      <c r="C184" s="132"/>
      <c r="D184" s="133"/>
      <c r="E184" s="29">
        <v>1</v>
      </c>
      <c r="F184" s="136"/>
      <c r="G184" s="136"/>
      <c r="H184" s="31">
        <v>16.739999999999998</v>
      </c>
      <c r="I184" s="62"/>
      <c r="J184" s="78"/>
      <c r="K184" s="79"/>
    </row>
    <row r="185" spans="1:11" ht="16.5" thickBot="1" x14ac:dyDescent="0.3">
      <c r="A185" s="61" t="s">
        <v>257</v>
      </c>
      <c r="B185" s="3" t="s">
        <v>258</v>
      </c>
      <c r="C185" s="132"/>
      <c r="D185" s="133"/>
      <c r="E185" s="29">
        <v>1</v>
      </c>
      <c r="F185" s="136"/>
      <c r="G185" s="136"/>
      <c r="H185" s="31">
        <v>37.700000000000003</v>
      </c>
      <c r="I185" s="62"/>
      <c r="J185" s="78"/>
      <c r="K185" s="79"/>
    </row>
    <row r="186" spans="1:11" ht="16.5" thickBot="1" x14ac:dyDescent="0.3">
      <c r="A186" s="61" t="s">
        <v>259</v>
      </c>
      <c r="B186" s="3" t="s">
        <v>256</v>
      </c>
      <c r="C186" s="132"/>
      <c r="D186" s="133"/>
      <c r="E186" s="29">
        <v>2</v>
      </c>
      <c r="F186" s="136"/>
      <c r="G186" s="136"/>
      <c r="H186" s="31">
        <v>109.41</v>
      </c>
      <c r="I186" s="62"/>
      <c r="J186" s="78"/>
      <c r="K186" s="79"/>
    </row>
    <row r="187" spans="1:11" ht="16.5" thickBot="1" x14ac:dyDescent="0.3">
      <c r="A187" s="61" t="s">
        <v>260</v>
      </c>
      <c r="B187" s="3" t="s">
        <v>207</v>
      </c>
      <c r="C187" s="132"/>
      <c r="D187" s="133"/>
      <c r="E187" s="29">
        <v>1</v>
      </c>
      <c r="F187" s="136"/>
      <c r="G187" s="136"/>
      <c r="H187" s="31">
        <v>17012</v>
      </c>
      <c r="I187" s="62"/>
      <c r="J187" s="78"/>
      <c r="K187" s="79"/>
    </row>
    <row r="188" spans="1:11" ht="16.5" thickBot="1" x14ac:dyDescent="0.3">
      <c r="A188" s="61" t="s">
        <v>261</v>
      </c>
      <c r="B188" s="3" t="s">
        <v>262</v>
      </c>
      <c r="C188" s="132"/>
      <c r="D188" s="133"/>
      <c r="E188" s="29">
        <v>6</v>
      </c>
      <c r="F188" s="136"/>
      <c r="G188" s="136"/>
      <c r="H188" s="31">
        <v>99.22</v>
      </c>
      <c r="I188" s="62"/>
      <c r="J188" s="78"/>
      <c r="K188" s="79"/>
    </row>
    <row r="189" spans="1:11" ht="16.5" thickBot="1" x14ac:dyDescent="0.3">
      <c r="A189" s="61" t="s">
        <v>263</v>
      </c>
      <c r="B189" s="3" t="s">
        <v>264</v>
      </c>
      <c r="C189" s="132"/>
      <c r="D189" s="133"/>
      <c r="E189" s="29">
        <v>7</v>
      </c>
      <c r="F189" s="136"/>
      <c r="G189" s="136"/>
      <c r="H189" s="31">
        <v>99.95</v>
      </c>
      <c r="I189" s="62"/>
      <c r="J189" s="78"/>
      <c r="K189" s="79"/>
    </row>
    <row r="190" spans="1:11" ht="16.5" thickBot="1" x14ac:dyDescent="0.3">
      <c r="A190" s="61" t="s">
        <v>265</v>
      </c>
      <c r="B190" s="3" t="s">
        <v>227</v>
      </c>
      <c r="C190" s="132"/>
      <c r="D190" s="133"/>
      <c r="E190" s="29">
        <v>5</v>
      </c>
      <c r="F190" s="136"/>
      <c r="G190" s="136"/>
      <c r="H190" s="31">
        <v>236.08</v>
      </c>
      <c r="I190" s="62"/>
      <c r="J190" s="78"/>
      <c r="K190" s="79"/>
    </row>
    <row r="191" spans="1:11" ht="16.5" thickBot="1" x14ac:dyDescent="0.3">
      <c r="A191" s="61" t="s">
        <v>266</v>
      </c>
      <c r="B191" s="3" t="s">
        <v>267</v>
      </c>
      <c r="C191" s="132"/>
      <c r="D191" s="133"/>
      <c r="E191" s="29">
        <v>16</v>
      </c>
      <c r="F191" s="136"/>
      <c r="G191" s="136"/>
      <c r="H191" s="31">
        <v>70.02</v>
      </c>
      <c r="I191" s="62"/>
      <c r="J191" s="78"/>
      <c r="K191" s="79"/>
    </row>
    <row r="192" spans="1:11" ht="16.5" thickBot="1" x14ac:dyDescent="0.3">
      <c r="A192" s="61" t="s">
        <v>269</v>
      </c>
      <c r="B192" s="3" t="s">
        <v>268</v>
      </c>
      <c r="C192" s="132"/>
      <c r="D192" s="133"/>
      <c r="E192" s="29">
        <v>6</v>
      </c>
      <c r="F192" s="136"/>
      <c r="G192" s="136"/>
      <c r="H192" s="31">
        <v>274.22000000000003</v>
      </c>
      <c r="I192" s="62"/>
      <c r="J192" s="78"/>
      <c r="K192" s="79"/>
    </row>
    <row r="193" spans="1:11" ht="16.5" thickBot="1" x14ac:dyDescent="0.3">
      <c r="A193" s="61" t="s">
        <v>270</v>
      </c>
      <c r="B193" s="3" t="s">
        <v>271</v>
      </c>
      <c r="C193" s="132"/>
      <c r="D193" s="133"/>
      <c r="E193" s="29">
        <v>5</v>
      </c>
      <c r="F193" s="136"/>
      <c r="G193" s="136"/>
      <c r="H193" s="31">
        <v>229.29</v>
      </c>
      <c r="I193" s="62"/>
      <c r="J193" s="78"/>
      <c r="K193" s="79"/>
    </row>
    <row r="194" spans="1:11" ht="16.5" thickBot="1" x14ac:dyDescent="0.3">
      <c r="A194" s="61" t="s">
        <v>272</v>
      </c>
      <c r="B194" s="3" t="s">
        <v>196</v>
      </c>
      <c r="C194" s="132"/>
      <c r="D194" s="133"/>
      <c r="E194" s="29">
        <v>2</v>
      </c>
      <c r="F194" s="136"/>
      <c r="G194" s="136"/>
      <c r="H194" s="31">
        <v>99.27</v>
      </c>
      <c r="I194" s="62"/>
      <c r="J194" s="78"/>
      <c r="K194" s="79"/>
    </row>
    <row r="195" spans="1:11" ht="16.5" thickBot="1" x14ac:dyDescent="0.3">
      <c r="A195" s="61" t="s">
        <v>275</v>
      </c>
      <c r="B195" s="3" t="s">
        <v>273</v>
      </c>
      <c r="C195" s="132"/>
      <c r="D195" s="133"/>
      <c r="E195" s="29">
        <v>1</v>
      </c>
      <c r="F195" s="136"/>
      <c r="G195" s="136"/>
      <c r="H195" s="31">
        <v>33.630000000000003</v>
      </c>
      <c r="I195" s="62"/>
      <c r="J195" s="78"/>
      <c r="K195" s="79"/>
    </row>
    <row r="196" spans="1:11" ht="16.5" thickBot="1" x14ac:dyDescent="0.3">
      <c r="A196" s="61" t="s">
        <v>276</v>
      </c>
      <c r="B196" s="3" t="s">
        <v>274</v>
      </c>
      <c r="C196" s="132"/>
      <c r="D196" s="133"/>
      <c r="E196" s="29">
        <v>3</v>
      </c>
      <c r="F196" s="136"/>
      <c r="G196" s="136"/>
      <c r="H196" s="31">
        <v>63.3</v>
      </c>
      <c r="I196" s="62"/>
      <c r="J196" s="78"/>
      <c r="K196" s="79"/>
    </row>
    <row r="197" spans="1:11" ht="16.5" thickBot="1" x14ac:dyDescent="0.3">
      <c r="A197" s="61" t="s">
        <v>277</v>
      </c>
      <c r="B197" s="3" t="s">
        <v>258</v>
      </c>
      <c r="C197" s="132"/>
      <c r="D197" s="133"/>
      <c r="E197" s="29">
        <v>2</v>
      </c>
      <c r="F197" s="136"/>
      <c r="G197" s="136"/>
      <c r="H197" s="31">
        <v>42.2</v>
      </c>
      <c r="I197" s="62"/>
      <c r="J197" s="78"/>
      <c r="K197" s="79"/>
    </row>
    <row r="198" spans="1:11" ht="16.5" thickBot="1" x14ac:dyDescent="0.3">
      <c r="A198" s="61" t="s">
        <v>278</v>
      </c>
      <c r="B198" s="3" t="s">
        <v>279</v>
      </c>
      <c r="C198" s="132"/>
      <c r="D198" s="133"/>
      <c r="E198" s="29">
        <v>2</v>
      </c>
      <c r="F198" s="136"/>
      <c r="G198" s="136"/>
      <c r="H198" s="31">
        <v>42.2</v>
      </c>
      <c r="I198" s="62"/>
      <c r="J198" s="78"/>
      <c r="K198" s="79"/>
    </row>
    <row r="199" spans="1:11" ht="16.5" thickBot="1" x14ac:dyDescent="0.3">
      <c r="A199" s="61" t="s">
        <v>280</v>
      </c>
      <c r="B199" s="3" t="s">
        <v>267</v>
      </c>
      <c r="C199" s="132"/>
      <c r="D199" s="133"/>
      <c r="E199" s="29">
        <v>22</v>
      </c>
      <c r="F199" s="136"/>
      <c r="G199" s="136"/>
      <c r="H199" s="31">
        <v>76.22</v>
      </c>
      <c r="I199" s="62"/>
      <c r="J199" s="78"/>
      <c r="K199" s="79"/>
    </row>
    <row r="200" spans="1:11" ht="16.5" thickBot="1" x14ac:dyDescent="0.3">
      <c r="A200" s="61" t="s">
        <v>281</v>
      </c>
      <c r="B200" s="3" t="s">
        <v>282</v>
      </c>
      <c r="C200" s="134"/>
      <c r="D200" s="135"/>
      <c r="E200" s="29">
        <v>3</v>
      </c>
      <c r="F200" s="137"/>
      <c r="G200" s="137"/>
      <c r="H200" s="31">
        <v>49.74</v>
      </c>
      <c r="I200" s="62"/>
      <c r="J200" s="78"/>
      <c r="K200" s="79"/>
    </row>
    <row r="201" spans="1:11" ht="16.5" thickBot="1" x14ac:dyDescent="0.3">
      <c r="A201" s="61"/>
      <c r="B201" s="3"/>
      <c r="C201" s="140"/>
      <c r="D201" s="141"/>
      <c r="E201" s="29"/>
      <c r="F201" s="77"/>
      <c r="G201" s="77"/>
      <c r="H201" s="31"/>
      <c r="I201" s="62"/>
      <c r="J201" s="78"/>
      <c r="K201" s="79"/>
    </row>
    <row r="202" spans="1:11" ht="16.5" thickBot="1" x14ac:dyDescent="0.3">
      <c r="A202" s="54"/>
      <c r="B202" s="11" t="s">
        <v>15</v>
      </c>
      <c r="C202" s="138"/>
      <c r="D202" s="139"/>
      <c r="E202" s="30">
        <f>SUM(E146:E200)</f>
        <v>202</v>
      </c>
      <c r="F202" s="4"/>
      <c r="G202" s="4"/>
      <c r="H202" s="59">
        <f>SUM(H146:H200)</f>
        <v>22357.240000000009</v>
      </c>
      <c r="I202" s="58"/>
      <c r="J202" s="188"/>
      <c r="K202" s="189"/>
    </row>
    <row r="203" spans="1:11" ht="45.75" thickBot="1" x14ac:dyDescent="0.3">
      <c r="A203" s="54" t="s">
        <v>110</v>
      </c>
      <c r="B203" s="56" t="s">
        <v>42</v>
      </c>
      <c r="C203" s="123" t="s">
        <v>29</v>
      </c>
      <c r="D203" s="124"/>
      <c r="E203" s="56" t="s">
        <v>42</v>
      </c>
      <c r="F203" s="166" t="s">
        <v>109</v>
      </c>
      <c r="G203" s="124" t="s">
        <v>5</v>
      </c>
      <c r="H203" s="56"/>
      <c r="I203" s="57"/>
      <c r="J203" s="184" t="s">
        <v>159</v>
      </c>
      <c r="K203" s="185"/>
    </row>
    <row r="204" spans="1:11" ht="16.5" thickBot="1" x14ac:dyDescent="0.3">
      <c r="A204" s="14" t="s">
        <v>111</v>
      </c>
      <c r="B204" s="3" t="s">
        <v>178</v>
      </c>
      <c r="C204" s="132"/>
      <c r="D204" s="133"/>
      <c r="E204" s="29">
        <v>4</v>
      </c>
      <c r="F204" s="202"/>
      <c r="G204" s="133"/>
      <c r="H204" s="31">
        <v>56.08</v>
      </c>
      <c r="I204" s="58"/>
      <c r="J204" s="186">
        <f>0.105*$E$204*2.392</f>
        <v>1.00464</v>
      </c>
      <c r="K204" s="187"/>
    </row>
    <row r="205" spans="1:11" ht="16.5" thickBot="1" x14ac:dyDescent="0.3">
      <c r="A205" s="14" t="s">
        <v>112</v>
      </c>
      <c r="B205" s="3" t="s">
        <v>179</v>
      </c>
      <c r="C205" s="132"/>
      <c r="D205" s="133"/>
      <c r="E205" s="29">
        <v>36</v>
      </c>
      <c r="F205" s="202"/>
      <c r="G205" s="133"/>
      <c r="H205" s="31">
        <v>855.82</v>
      </c>
      <c r="I205" s="58"/>
      <c r="J205" s="188"/>
      <c r="K205" s="189"/>
    </row>
    <row r="206" spans="1:11" ht="16.5" thickBot="1" x14ac:dyDescent="0.3">
      <c r="A206" s="14" t="s">
        <v>113</v>
      </c>
      <c r="B206" s="3" t="s">
        <v>180</v>
      </c>
      <c r="C206" s="132"/>
      <c r="D206" s="133"/>
      <c r="E206" s="29">
        <v>27</v>
      </c>
      <c r="F206" s="202"/>
      <c r="G206" s="133"/>
      <c r="H206" s="31">
        <v>593.57000000000005</v>
      </c>
      <c r="I206" s="58"/>
      <c r="J206" s="188"/>
      <c r="K206" s="189"/>
    </row>
    <row r="207" spans="1:11" ht="16.5" thickBot="1" x14ac:dyDescent="0.3">
      <c r="A207" s="14" t="s">
        <v>114</v>
      </c>
      <c r="B207" s="3" t="s">
        <v>181</v>
      </c>
      <c r="C207" s="132"/>
      <c r="D207" s="133"/>
      <c r="E207" s="29">
        <v>27</v>
      </c>
      <c r="F207" s="202"/>
      <c r="G207" s="133"/>
      <c r="H207" s="31">
        <v>593.57000000000005</v>
      </c>
      <c r="I207" s="58"/>
      <c r="J207" s="188"/>
      <c r="K207" s="189"/>
    </row>
    <row r="208" spans="1:11" ht="16.5" thickBot="1" x14ac:dyDescent="0.3">
      <c r="A208" s="14" t="s">
        <v>115</v>
      </c>
      <c r="B208" s="3" t="s">
        <v>182</v>
      </c>
      <c r="C208" s="132"/>
      <c r="D208" s="133"/>
      <c r="E208" s="29">
        <v>18</v>
      </c>
      <c r="F208" s="202"/>
      <c r="G208" s="133"/>
      <c r="H208" s="31">
        <v>447.83</v>
      </c>
      <c r="I208" s="58"/>
      <c r="J208" s="188"/>
      <c r="K208" s="189"/>
    </row>
    <row r="209" spans="1:11" ht="16.5" thickBot="1" x14ac:dyDescent="0.3">
      <c r="A209" s="14" t="s">
        <v>116</v>
      </c>
      <c r="B209" s="3" t="s">
        <v>183</v>
      </c>
      <c r="C209" s="132"/>
      <c r="D209" s="133"/>
      <c r="E209" s="29">
        <v>27</v>
      </c>
      <c r="F209" s="202"/>
      <c r="G209" s="133"/>
      <c r="H209" s="31">
        <v>531.80999999999995</v>
      </c>
      <c r="I209" s="58"/>
      <c r="J209" s="188"/>
      <c r="K209" s="189"/>
    </row>
    <row r="210" spans="1:11" ht="16.5" thickBot="1" x14ac:dyDescent="0.3">
      <c r="A210" s="14" t="s">
        <v>117</v>
      </c>
      <c r="B210" s="3" t="s">
        <v>184</v>
      </c>
      <c r="C210" s="132"/>
      <c r="D210" s="133"/>
      <c r="E210" s="29">
        <v>18</v>
      </c>
      <c r="F210" s="202"/>
      <c r="G210" s="133"/>
      <c r="H210" s="31">
        <v>362.75</v>
      </c>
      <c r="I210" s="58"/>
      <c r="J210" s="188"/>
      <c r="K210" s="189"/>
    </row>
    <row r="211" spans="1:11" ht="16.5" thickBot="1" x14ac:dyDescent="0.3">
      <c r="A211" s="14" t="s">
        <v>118</v>
      </c>
      <c r="B211" s="3" t="s">
        <v>185</v>
      </c>
      <c r="C211" s="132"/>
      <c r="D211" s="133"/>
      <c r="E211" s="29">
        <v>9</v>
      </c>
      <c r="F211" s="202"/>
      <c r="G211" s="133"/>
      <c r="H211" s="31">
        <v>207.32</v>
      </c>
      <c r="I211" s="58"/>
      <c r="J211" s="188"/>
      <c r="K211" s="189"/>
    </row>
    <row r="212" spans="1:11" ht="16.5" thickBot="1" x14ac:dyDescent="0.3">
      <c r="A212" s="14" t="s">
        <v>119</v>
      </c>
      <c r="B212" s="3" t="s">
        <v>186</v>
      </c>
      <c r="C212" s="132"/>
      <c r="D212" s="133"/>
      <c r="E212" s="29">
        <v>8</v>
      </c>
      <c r="F212" s="202"/>
      <c r="G212" s="133"/>
      <c r="H212" s="31">
        <v>169.3</v>
      </c>
      <c r="I212" s="58"/>
      <c r="J212" s="188"/>
      <c r="K212" s="189"/>
    </row>
    <row r="213" spans="1:11" ht="16.5" thickBot="1" x14ac:dyDescent="0.3">
      <c r="A213" s="14" t="s">
        <v>120</v>
      </c>
      <c r="B213" s="3" t="s">
        <v>187</v>
      </c>
      <c r="C213" s="132"/>
      <c r="D213" s="133"/>
      <c r="E213" s="29">
        <v>20</v>
      </c>
      <c r="F213" s="202"/>
      <c r="G213" s="133"/>
      <c r="H213" s="31">
        <v>223.56</v>
      </c>
      <c r="I213" s="58"/>
      <c r="J213" s="188"/>
      <c r="K213" s="189"/>
    </row>
    <row r="214" spans="1:11" ht="16.5" thickBot="1" x14ac:dyDescent="0.3">
      <c r="A214" s="14" t="s">
        <v>121</v>
      </c>
      <c r="B214" s="3" t="s">
        <v>141</v>
      </c>
      <c r="C214" s="132"/>
      <c r="D214" s="133"/>
      <c r="E214" s="29">
        <v>54</v>
      </c>
      <c r="F214" s="202"/>
      <c r="G214" s="133"/>
      <c r="H214" s="31">
        <v>1282.1400000000001</v>
      </c>
      <c r="I214" s="58"/>
      <c r="J214" s="188"/>
      <c r="K214" s="189"/>
    </row>
    <row r="215" spans="1:11" ht="16.5" thickBot="1" x14ac:dyDescent="0.3">
      <c r="A215" s="14" t="s">
        <v>122</v>
      </c>
      <c r="B215" s="3" t="s">
        <v>188</v>
      </c>
      <c r="C215" s="132"/>
      <c r="D215" s="133"/>
      <c r="E215" s="29">
        <v>18</v>
      </c>
      <c r="F215" s="202"/>
      <c r="G215" s="133"/>
      <c r="H215" s="31">
        <v>440.55</v>
      </c>
      <c r="I215" s="58"/>
      <c r="J215" s="188"/>
      <c r="K215" s="189"/>
    </row>
    <row r="216" spans="1:11" ht="16.5" thickBot="1" x14ac:dyDescent="0.3">
      <c r="A216" s="14" t="s">
        <v>123</v>
      </c>
      <c r="B216" s="3" t="s">
        <v>189</v>
      </c>
      <c r="C216" s="132"/>
      <c r="D216" s="133"/>
      <c r="E216" s="29">
        <v>18</v>
      </c>
      <c r="F216" s="202"/>
      <c r="G216" s="133"/>
      <c r="H216" s="31">
        <v>436.44</v>
      </c>
      <c r="I216" s="58"/>
      <c r="J216" s="188"/>
      <c r="K216" s="189"/>
    </row>
    <row r="217" spans="1:11" ht="16.5" thickBot="1" x14ac:dyDescent="0.3">
      <c r="A217" s="14" t="s">
        <v>124</v>
      </c>
      <c r="B217" s="3" t="s">
        <v>190</v>
      </c>
      <c r="C217" s="132"/>
      <c r="D217" s="133"/>
      <c r="E217" s="29">
        <v>18</v>
      </c>
      <c r="F217" s="202"/>
      <c r="G217" s="133"/>
      <c r="H217" s="31">
        <v>440.13</v>
      </c>
      <c r="I217" s="58"/>
      <c r="J217" s="188"/>
      <c r="K217" s="189"/>
    </row>
    <row r="218" spans="1:11" ht="16.5" thickBot="1" x14ac:dyDescent="0.3">
      <c r="A218" s="14" t="s">
        <v>125</v>
      </c>
      <c r="B218" s="3" t="s">
        <v>191</v>
      </c>
      <c r="C218" s="132"/>
      <c r="D218" s="133"/>
      <c r="E218" s="29">
        <v>18</v>
      </c>
      <c r="F218" s="202"/>
      <c r="G218" s="133"/>
      <c r="H218" s="31">
        <v>440.82</v>
      </c>
      <c r="I218" s="58"/>
      <c r="J218" s="188"/>
      <c r="K218" s="189"/>
    </row>
    <row r="219" spans="1:11" ht="16.5" thickBot="1" x14ac:dyDescent="0.3">
      <c r="A219" s="14" t="s">
        <v>126</v>
      </c>
      <c r="B219" s="3" t="s">
        <v>192</v>
      </c>
      <c r="C219" s="132"/>
      <c r="D219" s="133"/>
      <c r="E219" s="29">
        <v>12</v>
      </c>
      <c r="F219" s="202"/>
      <c r="G219" s="133"/>
      <c r="H219" s="31">
        <v>286.70999999999998</v>
      </c>
      <c r="I219" s="58"/>
      <c r="J219" s="188"/>
      <c r="K219" s="189"/>
    </row>
    <row r="220" spans="1:11" ht="16.5" thickBot="1" x14ac:dyDescent="0.3">
      <c r="A220" s="14" t="s">
        <v>127</v>
      </c>
      <c r="B220" s="3" t="s">
        <v>33</v>
      </c>
      <c r="C220" s="132"/>
      <c r="D220" s="133"/>
      <c r="E220" s="29">
        <v>54</v>
      </c>
      <c r="F220" s="202"/>
      <c r="G220" s="133"/>
      <c r="H220" s="31">
        <v>1185.93</v>
      </c>
      <c r="I220" s="58"/>
      <c r="J220" s="188"/>
      <c r="K220" s="189"/>
    </row>
    <row r="221" spans="1:11" ht="16.5" thickBot="1" x14ac:dyDescent="0.3">
      <c r="A221" s="14" t="s">
        <v>128</v>
      </c>
      <c r="B221" s="3" t="s">
        <v>188</v>
      </c>
      <c r="C221" s="132"/>
      <c r="D221" s="133"/>
      <c r="E221" s="29">
        <v>45</v>
      </c>
      <c r="F221" s="202"/>
      <c r="G221" s="133"/>
      <c r="H221" s="31">
        <v>1102.05</v>
      </c>
      <c r="I221" s="58"/>
      <c r="J221" s="188"/>
      <c r="K221" s="189"/>
    </row>
    <row r="222" spans="1:11" ht="16.5" thickBot="1" x14ac:dyDescent="0.3">
      <c r="A222" s="14" t="s">
        <v>129</v>
      </c>
      <c r="B222" s="3" t="s">
        <v>193</v>
      </c>
      <c r="C222" s="132"/>
      <c r="D222" s="133"/>
      <c r="E222" s="29">
        <v>18</v>
      </c>
      <c r="F222" s="202"/>
      <c r="G222" s="133"/>
      <c r="H222" s="31">
        <v>440.82</v>
      </c>
      <c r="I222" s="58"/>
      <c r="J222" s="188"/>
      <c r="K222" s="189"/>
    </row>
    <row r="223" spans="1:11" ht="16.5" thickBot="1" x14ac:dyDescent="0.3">
      <c r="A223" s="14" t="s">
        <v>130</v>
      </c>
      <c r="B223" s="3" t="s">
        <v>194</v>
      </c>
      <c r="C223" s="132"/>
      <c r="D223" s="133"/>
      <c r="E223" s="29">
        <v>10</v>
      </c>
      <c r="F223" s="202"/>
      <c r="G223" s="133"/>
      <c r="H223" s="31">
        <v>183.85</v>
      </c>
      <c r="I223" s="58"/>
      <c r="J223" s="188"/>
      <c r="K223" s="189"/>
    </row>
    <row r="224" spans="1:11" ht="16.5" thickBot="1" x14ac:dyDescent="0.3">
      <c r="A224" s="14" t="s">
        <v>131</v>
      </c>
      <c r="B224" s="3" t="s">
        <v>195</v>
      </c>
      <c r="C224" s="132"/>
      <c r="D224" s="133"/>
      <c r="E224" s="29">
        <v>10</v>
      </c>
      <c r="F224" s="202"/>
      <c r="G224" s="133"/>
      <c r="H224" s="31">
        <v>183.85</v>
      </c>
      <c r="I224" s="58"/>
      <c r="J224" s="188"/>
      <c r="K224" s="189"/>
    </row>
    <row r="225" spans="1:11" ht="16.5" thickBot="1" x14ac:dyDescent="0.3">
      <c r="A225" s="14" t="s">
        <v>132</v>
      </c>
      <c r="B225" s="3" t="s">
        <v>196</v>
      </c>
      <c r="C225" s="132"/>
      <c r="D225" s="133"/>
      <c r="E225" s="29">
        <v>10</v>
      </c>
      <c r="F225" s="202"/>
      <c r="G225" s="133"/>
      <c r="H225" s="31">
        <v>183.85</v>
      </c>
      <c r="I225" s="64"/>
      <c r="J225" s="188"/>
      <c r="K225" s="189"/>
    </row>
    <row r="226" spans="1:11" ht="16.5" thickBot="1" x14ac:dyDescent="0.3">
      <c r="A226" s="13" t="s">
        <v>133</v>
      </c>
      <c r="B226" s="3" t="s">
        <v>197</v>
      </c>
      <c r="C226" s="132"/>
      <c r="D226" s="133"/>
      <c r="E226" s="29">
        <v>36</v>
      </c>
      <c r="F226" s="202"/>
      <c r="G226" s="133"/>
      <c r="H226" s="73">
        <v>879.32</v>
      </c>
      <c r="I226" s="63"/>
      <c r="J226" s="204"/>
      <c r="K226" s="199"/>
    </row>
    <row r="227" spans="1:11" ht="16.5" thickBot="1" x14ac:dyDescent="0.3">
      <c r="A227" s="46" t="s">
        <v>170</v>
      </c>
      <c r="B227" s="72" t="s">
        <v>198</v>
      </c>
      <c r="C227" s="132"/>
      <c r="D227" s="133"/>
      <c r="E227" s="75">
        <v>15</v>
      </c>
      <c r="F227" s="202"/>
      <c r="G227" s="133"/>
      <c r="H227" s="73">
        <v>358.48</v>
      </c>
      <c r="I227" s="63"/>
      <c r="J227" s="188"/>
      <c r="K227" s="189"/>
    </row>
    <row r="228" spans="1:11" ht="16.5" thickBot="1" x14ac:dyDescent="0.3">
      <c r="A228" s="46" t="s">
        <v>171</v>
      </c>
      <c r="B228" s="72" t="s">
        <v>199</v>
      </c>
      <c r="C228" s="132"/>
      <c r="D228" s="133"/>
      <c r="E228" s="75">
        <v>9</v>
      </c>
      <c r="F228" s="202"/>
      <c r="G228" s="133"/>
      <c r="H228" s="73">
        <v>214.31</v>
      </c>
      <c r="I228" s="63"/>
      <c r="J228" s="188"/>
      <c r="K228" s="189"/>
    </row>
    <row r="229" spans="1:11" ht="16.5" thickBot="1" x14ac:dyDescent="0.3">
      <c r="A229" s="46" t="s">
        <v>172</v>
      </c>
      <c r="B229" s="72" t="s">
        <v>200</v>
      </c>
      <c r="C229" s="132"/>
      <c r="D229" s="133"/>
      <c r="E229" s="75">
        <v>18</v>
      </c>
      <c r="F229" s="202"/>
      <c r="G229" s="133"/>
      <c r="H229" s="73">
        <v>154.97</v>
      </c>
      <c r="I229" s="63"/>
      <c r="J229" s="188"/>
      <c r="K229" s="189"/>
    </row>
    <row r="230" spans="1:11" ht="16.5" thickBot="1" x14ac:dyDescent="0.3">
      <c r="A230" s="46" t="s">
        <v>173</v>
      </c>
      <c r="B230" s="72" t="s">
        <v>201</v>
      </c>
      <c r="C230" s="132"/>
      <c r="D230" s="133"/>
      <c r="E230" s="75">
        <v>1</v>
      </c>
      <c r="F230" s="202"/>
      <c r="G230" s="133"/>
      <c r="H230" s="73">
        <v>16.41</v>
      </c>
      <c r="I230" s="63"/>
      <c r="J230" s="188"/>
      <c r="K230" s="189"/>
    </row>
    <row r="231" spans="1:11" ht="16.5" thickBot="1" x14ac:dyDescent="0.3">
      <c r="A231" s="46" t="s">
        <v>174</v>
      </c>
      <c r="B231" s="72" t="s">
        <v>202</v>
      </c>
      <c r="C231" s="132"/>
      <c r="D231" s="133"/>
      <c r="E231" s="75">
        <v>1</v>
      </c>
      <c r="F231" s="202"/>
      <c r="G231" s="133"/>
      <c r="H231" s="73">
        <v>16.86</v>
      </c>
      <c r="I231" s="63"/>
      <c r="J231" s="188"/>
      <c r="K231" s="189"/>
    </row>
    <row r="232" spans="1:11" ht="16.5" thickBot="1" x14ac:dyDescent="0.3">
      <c r="A232" s="46" t="s">
        <v>203</v>
      </c>
      <c r="B232" s="72" t="s">
        <v>204</v>
      </c>
      <c r="C232" s="134"/>
      <c r="D232" s="135"/>
      <c r="E232" s="75">
        <v>1</v>
      </c>
      <c r="F232" s="203"/>
      <c r="G232" s="135"/>
      <c r="H232" s="73">
        <v>19.93</v>
      </c>
      <c r="I232" s="63"/>
      <c r="J232" s="188"/>
      <c r="K232" s="189"/>
    </row>
    <row r="233" spans="1:11" ht="16.5" thickBot="1" x14ac:dyDescent="0.3">
      <c r="A233" s="74"/>
      <c r="B233" s="18" t="s">
        <v>15</v>
      </c>
      <c r="C233" s="142"/>
      <c r="D233" s="143"/>
      <c r="E233" s="32">
        <f>SUM(E204:E232)</f>
        <v>560</v>
      </c>
      <c r="F233" s="76"/>
      <c r="G233" s="19"/>
      <c r="H233" s="33">
        <f>SUM(H204:H232)</f>
        <v>12309.029999999999</v>
      </c>
      <c r="I233" s="60"/>
      <c r="J233" s="198">
        <f>SUM(J204:J226)</f>
        <v>1.00464</v>
      </c>
      <c r="K233" s="199"/>
    </row>
    <row r="234" spans="1:11" ht="15.75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11" ht="15.75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11" ht="15.75" x14ac:dyDescent="0.25">
      <c r="A236" s="1" t="s">
        <v>154</v>
      </c>
      <c r="B236" s="1"/>
      <c r="C236" s="1"/>
      <c r="D236" s="1"/>
      <c r="E236" s="1"/>
      <c r="F236" s="1"/>
      <c r="G236" s="1"/>
      <c r="H236" s="1"/>
      <c r="I236" s="1"/>
    </row>
    <row r="237" spans="1:11" ht="15.75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11" ht="15.75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11" ht="15.75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11" ht="15.75" x14ac:dyDescent="0.25">
      <c r="A240" s="1" t="s">
        <v>135</v>
      </c>
      <c r="B240" s="1"/>
      <c r="C240" s="1"/>
      <c r="D240" s="1"/>
      <c r="E240" s="1"/>
      <c r="F240" s="1"/>
      <c r="G240" s="1"/>
      <c r="H240" s="1"/>
      <c r="I240" s="1"/>
    </row>
    <row r="241" spans="1:9" ht="15.75" x14ac:dyDescent="0.25">
      <c r="A241" s="1" t="s">
        <v>136</v>
      </c>
      <c r="B241" s="1"/>
      <c r="C241" s="1"/>
      <c r="D241" s="1"/>
      <c r="E241" s="1"/>
      <c r="F241" s="1"/>
      <c r="G241" s="1"/>
      <c r="H241" s="1"/>
      <c r="I241" s="1" t="s">
        <v>137</v>
      </c>
    </row>
    <row r="242" spans="1:9" ht="15.75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 x14ac:dyDescent="0.25">
      <c r="A243" s="1"/>
      <c r="B243" s="1"/>
      <c r="C243" s="1"/>
      <c r="D243" s="1"/>
      <c r="E243" s="1"/>
      <c r="F243" s="1"/>
      <c r="G243" s="1"/>
      <c r="H243" s="1"/>
      <c r="I243" s="1"/>
    </row>
  </sheetData>
  <mergeCells count="268">
    <mergeCell ref="J215:K215"/>
    <mergeCell ref="J125:K126"/>
    <mergeCell ref="J127:K129"/>
    <mergeCell ref="J134:K141"/>
    <mergeCell ref="J233:K233"/>
    <mergeCell ref="J216:K216"/>
    <mergeCell ref="J217:K217"/>
    <mergeCell ref="J218:K218"/>
    <mergeCell ref="J219:K219"/>
    <mergeCell ref="J220:K220"/>
    <mergeCell ref="J221:K221"/>
    <mergeCell ref="J222:K222"/>
    <mergeCell ref="J223:K223"/>
    <mergeCell ref="J224:K224"/>
    <mergeCell ref="J225:K225"/>
    <mergeCell ref="J226:K226"/>
    <mergeCell ref="J227:K227"/>
    <mergeCell ref="J228:K228"/>
    <mergeCell ref="J229:K229"/>
    <mergeCell ref="J230:K230"/>
    <mergeCell ref="J231:K231"/>
    <mergeCell ref="J232:K232"/>
    <mergeCell ref="J203:K203"/>
    <mergeCell ref="J204:K204"/>
    <mergeCell ref="J205:K205"/>
    <mergeCell ref="J206:K206"/>
    <mergeCell ref="J131:K132"/>
    <mergeCell ref="J43:J46"/>
    <mergeCell ref="K43:K46"/>
    <mergeCell ref="J34:J35"/>
    <mergeCell ref="K34:K35"/>
    <mergeCell ref="J36:J37"/>
    <mergeCell ref="K36:K37"/>
    <mergeCell ref="J113:K116"/>
    <mergeCell ref="A102:K112"/>
    <mergeCell ref="F203:F232"/>
    <mergeCell ref="G203:G232"/>
    <mergeCell ref="J202:K202"/>
    <mergeCell ref="J207:K207"/>
    <mergeCell ref="J208:K208"/>
    <mergeCell ref="J209:K209"/>
    <mergeCell ref="J210:K210"/>
    <mergeCell ref="J212:K212"/>
    <mergeCell ref="J211:K211"/>
    <mergeCell ref="J213:K213"/>
    <mergeCell ref="J214:K214"/>
    <mergeCell ref="B39:B40"/>
    <mergeCell ref="E39:E40"/>
    <mergeCell ref="A39:A40"/>
    <mergeCell ref="F39:F40"/>
    <mergeCell ref="G39:G40"/>
    <mergeCell ref="C34:D34"/>
    <mergeCell ref="C41:D41"/>
    <mergeCell ref="E36:E37"/>
    <mergeCell ref="J142:K145"/>
    <mergeCell ref="K24:K25"/>
    <mergeCell ref="J26:J28"/>
    <mergeCell ref="K26:K28"/>
    <mergeCell ref="J29:J30"/>
    <mergeCell ref="K29:K30"/>
    <mergeCell ref="J31:J32"/>
    <mergeCell ref="K31:K32"/>
    <mergeCell ref="J12:J15"/>
    <mergeCell ref="K12:K15"/>
    <mergeCell ref="A16:K16"/>
    <mergeCell ref="J17:J18"/>
    <mergeCell ref="K17:K18"/>
    <mergeCell ref="J19:J20"/>
    <mergeCell ref="K19:K20"/>
    <mergeCell ref="J21:J23"/>
    <mergeCell ref="K21:K23"/>
    <mergeCell ref="A12:A15"/>
    <mergeCell ref="C12:D15"/>
    <mergeCell ref="I12:I15"/>
    <mergeCell ref="C17:D18"/>
    <mergeCell ref="I17:I18"/>
    <mergeCell ref="I19:I20"/>
    <mergeCell ref="F19:F20"/>
    <mergeCell ref="B27:B28"/>
    <mergeCell ref="A1:I11"/>
    <mergeCell ref="B12:B15"/>
    <mergeCell ref="E12:E15"/>
    <mergeCell ref="F12:F15"/>
    <mergeCell ref="G12:G15"/>
    <mergeCell ref="H12:H15"/>
    <mergeCell ref="C19:D20"/>
    <mergeCell ref="E19:E20"/>
    <mergeCell ref="J24:J25"/>
    <mergeCell ref="G21:G23"/>
    <mergeCell ref="F24:F25"/>
    <mergeCell ref="G24:G25"/>
    <mergeCell ref="H24:H25"/>
    <mergeCell ref="G19:G20"/>
    <mergeCell ref="H19:H20"/>
    <mergeCell ref="E17:E18"/>
    <mergeCell ref="F17:F18"/>
    <mergeCell ref="G17:G18"/>
    <mergeCell ref="H17:H18"/>
    <mergeCell ref="I24:I25"/>
    <mergeCell ref="C21:D23"/>
    <mergeCell ref="B21:B22"/>
    <mergeCell ref="E21:E23"/>
    <mergeCell ref="F21:F23"/>
    <mergeCell ref="H21:H23"/>
    <mergeCell ref="I21:I23"/>
    <mergeCell ref="C24:D25"/>
    <mergeCell ref="E24:E25"/>
    <mergeCell ref="C29:D30"/>
    <mergeCell ref="F29:F30"/>
    <mergeCell ref="G29:G30"/>
    <mergeCell ref="C50:D50"/>
    <mergeCell ref="C51:D51"/>
    <mergeCell ref="C47:D47"/>
    <mergeCell ref="C48:D48"/>
    <mergeCell ref="C49:D49"/>
    <mergeCell ref="E26:E28"/>
    <mergeCell ref="F26:F28"/>
    <mergeCell ref="G26:G28"/>
    <mergeCell ref="H26:H28"/>
    <mergeCell ref="H39:H41"/>
    <mergeCell ref="I26:I28"/>
    <mergeCell ref="C26:D28"/>
    <mergeCell ref="I39:I41"/>
    <mergeCell ref="A33:K33"/>
    <mergeCell ref="A38:K38"/>
    <mergeCell ref="J39:J42"/>
    <mergeCell ref="K39:K42"/>
    <mergeCell ref="C52:D52"/>
    <mergeCell ref="H29:H30"/>
    <mergeCell ref="I29:I30"/>
    <mergeCell ref="A43:A46"/>
    <mergeCell ref="C43:D46"/>
    <mergeCell ref="E43:E46"/>
    <mergeCell ref="F43:F46"/>
    <mergeCell ref="G43:G46"/>
    <mergeCell ref="H43:H46"/>
    <mergeCell ref="I43:I46"/>
    <mergeCell ref="B43:B46"/>
    <mergeCell ref="F36:F37"/>
    <mergeCell ref="G36:G37"/>
    <mergeCell ref="H36:H37"/>
    <mergeCell ref="I36:I37"/>
    <mergeCell ref="C31:D32"/>
    <mergeCell ref="E31:E32"/>
    <mergeCell ref="F31:F32"/>
    <mergeCell ref="G31:G32"/>
    <mergeCell ref="H31:H32"/>
    <mergeCell ref="I31:I32"/>
    <mergeCell ref="C36:D37"/>
    <mergeCell ref="A42:I42"/>
    <mergeCell ref="C39:D40"/>
    <mergeCell ref="C68:D68"/>
    <mergeCell ref="C69:D69"/>
    <mergeCell ref="C59:D59"/>
    <mergeCell ref="C60:D60"/>
    <mergeCell ref="C61:D61"/>
    <mergeCell ref="C63:D63"/>
    <mergeCell ref="C62:D62"/>
    <mergeCell ref="C53:D53"/>
    <mergeCell ref="C54:D54"/>
    <mergeCell ref="C55:D55"/>
    <mergeCell ref="C56:D56"/>
    <mergeCell ref="C57:D57"/>
    <mergeCell ref="C58:D58"/>
    <mergeCell ref="C87:D87"/>
    <mergeCell ref="C88:D88"/>
    <mergeCell ref="C82:D82"/>
    <mergeCell ref="C83:D83"/>
    <mergeCell ref="C84:D84"/>
    <mergeCell ref="C85:D85"/>
    <mergeCell ref="C86:D86"/>
    <mergeCell ref="C35:D35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J120:K121"/>
    <mergeCell ref="A133:K133"/>
    <mergeCell ref="C127:D129"/>
    <mergeCell ref="E127:E129"/>
    <mergeCell ref="F127:F129"/>
    <mergeCell ref="G127:G129"/>
    <mergeCell ref="H127:H129"/>
    <mergeCell ref="I127:I129"/>
    <mergeCell ref="C125:D126"/>
    <mergeCell ref="E125:E126"/>
    <mergeCell ref="F125:F126"/>
    <mergeCell ref="G125:G126"/>
    <mergeCell ref="H125:H126"/>
    <mergeCell ref="I125:I126"/>
    <mergeCell ref="J122:K124"/>
    <mergeCell ref="F134:F135"/>
    <mergeCell ref="G134:G135"/>
    <mergeCell ref="H134:H136"/>
    <mergeCell ref="I134:I136"/>
    <mergeCell ref="C136:D136"/>
    <mergeCell ref="C120:D121"/>
    <mergeCell ref="E120:E121"/>
    <mergeCell ref="F120:F121"/>
    <mergeCell ref="G120:G121"/>
    <mergeCell ref="H120:H121"/>
    <mergeCell ref="I120:I121"/>
    <mergeCell ref="C202:D202"/>
    <mergeCell ref="C203:D232"/>
    <mergeCell ref="C201:D201"/>
    <mergeCell ref="C233:D233"/>
    <mergeCell ref="A113:A116"/>
    <mergeCell ref="B113:B116"/>
    <mergeCell ref="C113:D116"/>
    <mergeCell ref="E113:E116"/>
    <mergeCell ref="F113:F116"/>
    <mergeCell ref="A130:K130"/>
    <mergeCell ref="C131:D131"/>
    <mergeCell ref="B128:B129"/>
    <mergeCell ref="B122:B123"/>
    <mergeCell ref="C122:D124"/>
    <mergeCell ref="E122:E124"/>
    <mergeCell ref="F122:F124"/>
    <mergeCell ref="G122:G124"/>
    <mergeCell ref="H122:H124"/>
    <mergeCell ref="I122:I124"/>
    <mergeCell ref="C132:D132"/>
    <mergeCell ref="A134:A135"/>
    <mergeCell ref="B134:B135"/>
    <mergeCell ref="C134:D135"/>
    <mergeCell ref="E134:E135"/>
    <mergeCell ref="H113:H116"/>
    <mergeCell ref="I113:I116"/>
    <mergeCell ref="A117:K117"/>
    <mergeCell ref="C118:D119"/>
    <mergeCell ref="E118:E119"/>
    <mergeCell ref="F118:F119"/>
    <mergeCell ref="G118:G119"/>
    <mergeCell ref="H118:H119"/>
    <mergeCell ref="I118:I119"/>
    <mergeCell ref="G113:G116"/>
    <mergeCell ref="J118:K119"/>
    <mergeCell ref="A137:I137"/>
    <mergeCell ref="A141:I141"/>
    <mergeCell ref="A142:A145"/>
    <mergeCell ref="B142:B145"/>
    <mergeCell ref="E142:E145"/>
    <mergeCell ref="H142:H145"/>
    <mergeCell ref="I142:I145"/>
    <mergeCell ref="A138:A139"/>
    <mergeCell ref="B138:B139"/>
    <mergeCell ref="C138:D139"/>
    <mergeCell ref="E138:E139"/>
    <mergeCell ref="F138:F139"/>
    <mergeCell ref="G138:G139"/>
    <mergeCell ref="H138:H140"/>
    <mergeCell ref="I138:I140"/>
    <mergeCell ref="C140:D140"/>
    <mergeCell ref="C142:D200"/>
    <mergeCell ref="F142:F200"/>
    <mergeCell ref="G142:G2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13" workbookViewId="0">
      <selection activeCell="C29" sqref="C29:D30"/>
    </sheetView>
  </sheetViews>
  <sheetFormatPr defaultRowHeight="15" x14ac:dyDescent="0.25"/>
  <cols>
    <col min="1" max="1" width="6.7109375" customWidth="1"/>
    <col min="2" max="2" width="32.7109375" customWidth="1"/>
    <col min="3" max="3" width="15" customWidth="1"/>
    <col min="4" max="4" width="8.140625" customWidth="1"/>
    <col min="5" max="5" width="18" customWidth="1"/>
    <col min="6" max="6" width="17.7109375" customWidth="1"/>
    <col min="7" max="7" width="14.7109375" customWidth="1"/>
    <col min="8" max="8" width="13" customWidth="1"/>
  </cols>
  <sheetData>
    <row r="1" spans="1:7" x14ac:dyDescent="0.25">
      <c r="A1" s="169" t="s">
        <v>152</v>
      </c>
      <c r="B1" s="169"/>
      <c r="C1" s="169"/>
      <c r="D1" s="169"/>
      <c r="E1" s="169"/>
      <c r="F1" s="169"/>
      <c r="G1" s="169"/>
    </row>
    <row r="2" spans="1:7" x14ac:dyDescent="0.25">
      <c r="A2" s="169"/>
      <c r="B2" s="169"/>
      <c r="C2" s="169"/>
      <c r="D2" s="169"/>
      <c r="E2" s="169"/>
      <c r="F2" s="169"/>
      <c r="G2" s="169"/>
    </row>
    <row r="3" spans="1:7" x14ac:dyDescent="0.25">
      <c r="A3" s="169"/>
      <c r="B3" s="169"/>
      <c r="C3" s="169"/>
      <c r="D3" s="169"/>
      <c r="E3" s="169"/>
      <c r="F3" s="169"/>
      <c r="G3" s="169"/>
    </row>
    <row r="4" spans="1:7" x14ac:dyDescent="0.25">
      <c r="A4" s="169"/>
      <c r="B4" s="169"/>
      <c r="C4" s="169"/>
      <c r="D4" s="169"/>
      <c r="E4" s="169"/>
      <c r="F4" s="169"/>
      <c r="G4" s="169"/>
    </row>
    <row r="5" spans="1:7" x14ac:dyDescent="0.25">
      <c r="A5" s="169"/>
      <c r="B5" s="169"/>
      <c r="C5" s="169"/>
      <c r="D5" s="169"/>
      <c r="E5" s="169"/>
      <c r="F5" s="169"/>
      <c r="G5" s="169"/>
    </row>
    <row r="6" spans="1:7" x14ac:dyDescent="0.25">
      <c r="A6" s="169"/>
      <c r="B6" s="169"/>
      <c r="C6" s="169"/>
      <c r="D6" s="169"/>
      <c r="E6" s="169"/>
      <c r="F6" s="169"/>
      <c r="G6" s="169"/>
    </row>
    <row r="7" spans="1:7" x14ac:dyDescent="0.25">
      <c r="A7" s="169"/>
      <c r="B7" s="169"/>
      <c r="C7" s="169"/>
      <c r="D7" s="169"/>
      <c r="E7" s="169"/>
      <c r="F7" s="169"/>
      <c r="G7" s="169"/>
    </row>
    <row r="8" spans="1:7" x14ac:dyDescent="0.25">
      <c r="A8" s="169"/>
      <c r="B8" s="169"/>
      <c r="C8" s="169"/>
      <c r="D8" s="169"/>
      <c r="E8" s="169"/>
      <c r="F8" s="169"/>
      <c r="G8" s="169"/>
    </row>
    <row r="9" spans="1:7" x14ac:dyDescent="0.25">
      <c r="A9" s="169"/>
      <c r="B9" s="169"/>
      <c r="C9" s="169"/>
      <c r="D9" s="169"/>
      <c r="E9" s="169"/>
      <c r="F9" s="169"/>
      <c r="G9" s="169"/>
    </row>
    <row r="10" spans="1:7" x14ac:dyDescent="0.25">
      <c r="A10" s="169"/>
      <c r="B10" s="169"/>
      <c r="C10" s="169"/>
      <c r="D10" s="169"/>
      <c r="E10" s="169"/>
      <c r="F10" s="169"/>
      <c r="G10" s="169"/>
    </row>
    <row r="11" spans="1:7" x14ac:dyDescent="0.25">
      <c r="A11" s="236"/>
      <c r="B11" s="236"/>
      <c r="C11" s="236"/>
      <c r="D11" s="236"/>
      <c r="E11" s="236"/>
      <c r="F11" s="236"/>
      <c r="G11" s="236"/>
    </row>
    <row r="12" spans="1:7" ht="15" customHeight="1" x14ac:dyDescent="0.25">
      <c r="A12" s="232" t="s">
        <v>60</v>
      </c>
      <c r="B12" s="232" t="s">
        <v>61</v>
      </c>
      <c r="C12" s="232" t="s">
        <v>0</v>
      </c>
      <c r="D12" s="232"/>
      <c r="E12" s="232" t="s">
        <v>62</v>
      </c>
      <c r="F12" s="232" t="s">
        <v>64</v>
      </c>
      <c r="G12" s="232" t="s">
        <v>162</v>
      </c>
    </row>
    <row r="13" spans="1:7" x14ac:dyDescent="0.25">
      <c r="A13" s="232"/>
      <c r="B13" s="232"/>
      <c r="C13" s="232"/>
      <c r="D13" s="232"/>
      <c r="E13" s="232"/>
      <c r="F13" s="232"/>
      <c r="G13" s="232"/>
    </row>
    <row r="14" spans="1:7" x14ac:dyDescent="0.25">
      <c r="A14" s="232"/>
      <c r="B14" s="232"/>
      <c r="C14" s="232"/>
      <c r="D14" s="232"/>
      <c r="E14" s="232"/>
      <c r="F14" s="232"/>
      <c r="G14" s="232"/>
    </row>
    <row r="15" spans="1:7" x14ac:dyDescent="0.25">
      <c r="A15" s="232"/>
      <c r="B15" s="232"/>
      <c r="C15" s="232"/>
      <c r="D15" s="232"/>
      <c r="E15" s="232"/>
      <c r="F15" s="232"/>
      <c r="G15" s="232"/>
    </row>
    <row r="16" spans="1:7" x14ac:dyDescent="0.25">
      <c r="A16" s="232" t="s">
        <v>138</v>
      </c>
      <c r="B16" s="232"/>
      <c r="C16" s="232"/>
      <c r="D16" s="232"/>
      <c r="E16" s="232"/>
      <c r="F16" s="232"/>
      <c r="G16" s="232"/>
    </row>
    <row r="17" spans="1:7" ht="30" x14ac:dyDescent="0.25">
      <c r="A17" s="44" t="s">
        <v>71</v>
      </c>
      <c r="B17" s="44" t="s">
        <v>1</v>
      </c>
      <c r="C17" s="233" t="s">
        <v>2</v>
      </c>
      <c r="D17" s="233"/>
      <c r="E17" s="233" t="s">
        <v>3</v>
      </c>
      <c r="F17" s="233" t="s">
        <v>5</v>
      </c>
      <c r="G17" s="231" t="s">
        <v>163</v>
      </c>
    </row>
    <row r="18" spans="1:7" x14ac:dyDescent="0.25">
      <c r="A18" s="44" t="s">
        <v>72</v>
      </c>
      <c r="B18" s="45" t="s">
        <v>66</v>
      </c>
      <c r="C18" s="233"/>
      <c r="D18" s="233"/>
      <c r="E18" s="233"/>
      <c r="F18" s="233"/>
      <c r="G18" s="231"/>
    </row>
    <row r="19" spans="1:7" ht="30" x14ac:dyDescent="0.25">
      <c r="A19" s="44" t="s">
        <v>73</v>
      </c>
      <c r="B19" s="44" t="s">
        <v>6</v>
      </c>
      <c r="C19" s="233" t="s">
        <v>2</v>
      </c>
      <c r="D19" s="233"/>
      <c r="E19" s="233" t="s">
        <v>7</v>
      </c>
      <c r="F19" s="233" t="s">
        <v>5</v>
      </c>
      <c r="G19" s="231" t="s">
        <v>163</v>
      </c>
    </row>
    <row r="20" spans="1:7" ht="15" customHeight="1" x14ac:dyDescent="0.25">
      <c r="A20" s="44" t="s">
        <v>74</v>
      </c>
      <c r="B20" s="45" t="s">
        <v>67</v>
      </c>
      <c r="C20" s="233"/>
      <c r="D20" s="233"/>
      <c r="E20" s="233"/>
      <c r="F20" s="233"/>
      <c r="G20" s="231"/>
    </row>
    <row r="21" spans="1:7" ht="15.75" customHeight="1" x14ac:dyDescent="0.25">
      <c r="A21" s="44" t="s">
        <v>76</v>
      </c>
      <c r="B21" s="233" t="s">
        <v>8</v>
      </c>
      <c r="C21" s="233" t="s">
        <v>68</v>
      </c>
      <c r="D21" s="233"/>
      <c r="E21" s="233" t="s">
        <v>9</v>
      </c>
      <c r="F21" s="233" t="s">
        <v>5</v>
      </c>
      <c r="G21" s="231" t="s">
        <v>163</v>
      </c>
    </row>
    <row r="22" spans="1:7" x14ac:dyDescent="0.25">
      <c r="A22" s="46"/>
      <c r="B22" s="233"/>
      <c r="C22" s="233"/>
      <c r="D22" s="233"/>
      <c r="E22" s="233"/>
      <c r="F22" s="233"/>
      <c r="G22" s="231"/>
    </row>
    <row r="23" spans="1:7" x14ac:dyDescent="0.25">
      <c r="A23" s="44" t="s">
        <v>75</v>
      </c>
      <c r="B23" s="45" t="s">
        <v>11</v>
      </c>
      <c r="C23" s="233"/>
      <c r="D23" s="233"/>
      <c r="E23" s="233"/>
      <c r="F23" s="233"/>
      <c r="G23" s="231"/>
    </row>
    <row r="24" spans="1:7" ht="30" x14ac:dyDescent="0.25">
      <c r="A24" s="44" t="s">
        <v>77</v>
      </c>
      <c r="B24" s="44" t="s">
        <v>12</v>
      </c>
      <c r="C24" s="233" t="s">
        <v>13</v>
      </c>
      <c r="D24" s="233"/>
      <c r="E24" s="233" t="s">
        <v>14</v>
      </c>
      <c r="F24" s="233" t="s">
        <v>5</v>
      </c>
      <c r="G24" s="231" t="s">
        <v>163</v>
      </c>
    </row>
    <row r="25" spans="1:7" x14ac:dyDescent="0.25">
      <c r="A25" s="46" t="s">
        <v>78</v>
      </c>
      <c r="B25" s="45" t="s">
        <v>69</v>
      </c>
      <c r="C25" s="233"/>
      <c r="D25" s="233"/>
      <c r="E25" s="233"/>
      <c r="F25" s="233"/>
      <c r="G25" s="231"/>
    </row>
    <row r="26" spans="1:7" ht="30" x14ac:dyDescent="0.25">
      <c r="A26" s="44" t="s">
        <v>79</v>
      </c>
      <c r="B26" s="44" t="s">
        <v>70</v>
      </c>
      <c r="C26" s="233" t="s">
        <v>16</v>
      </c>
      <c r="D26" s="233"/>
      <c r="E26" s="233" t="s">
        <v>17</v>
      </c>
      <c r="F26" s="233" t="s">
        <v>5</v>
      </c>
      <c r="G26" s="231" t="s">
        <v>163</v>
      </c>
    </row>
    <row r="27" spans="1:7" x14ac:dyDescent="0.25">
      <c r="A27" s="44"/>
      <c r="B27" s="230" t="s">
        <v>11</v>
      </c>
      <c r="C27" s="233"/>
      <c r="D27" s="233"/>
      <c r="E27" s="233"/>
      <c r="F27" s="233"/>
      <c r="G27" s="231"/>
    </row>
    <row r="28" spans="1:7" x14ac:dyDescent="0.25">
      <c r="A28" s="44" t="s">
        <v>80</v>
      </c>
      <c r="B28" s="230"/>
      <c r="C28" s="233"/>
      <c r="D28" s="233"/>
      <c r="E28" s="233"/>
      <c r="F28" s="233"/>
      <c r="G28" s="231"/>
    </row>
    <row r="29" spans="1:7" ht="60" x14ac:dyDescent="0.25">
      <c r="A29" s="44" t="s">
        <v>81</v>
      </c>
      <c r="B29" s="44" t="s">
        <v>26</v>
      </c>
      <c r="C29" s="233" t="s">
        <v>27</v>
      </c>
      <c r="D29" s="233"/>
      <c r="E29" s="44" t="s">
        <v>143</v>
      </c>
      <c r="F29" s="233" t="s">
        <v>28</v>
      </c>
      <c r="G29" s="231" t="s">
        <v>163</v>
      </c>
    </row>
    <row r="30" spans="1:7" ht="15" customHeight="1" x14ac:dyDescent="0.25">
      <c r="A30" s="44" t="s">
        <v>82</v>
      </c>
      <c r="B30" s="45" t="s">
        <v>85</v>
      </c>
      <c r="C30" s="233"/>
      <c r="D30" s="233"/>
      <c r="E30" s="45" t="s">
        <v>144</v>
      </c>
      <c r="F30" s="233"/>
      <c r="G30" s="231"/>
    </row>
    <row r="31" spans="1:7" ht="30" x14ac:dyDescent="0.25">
      <c r="A31" s="44" t="s">
        <v>83</v>
      </c>
      <c r="B31" s="44" t="s">
        <v>151</v>
      </c>
      <c r="C31" s="233" t="s">
        <v>56</v>
      </c>
      <c r="D31" s="233"/>
      <c r="E31" s="233" t="s">
        <v>147</v>
      </c>
      <c r="F31" s="233" t="s">
        <v>149</v>
      </c>
      <c r="G31" s="231" t="s">
        <v>163</v>
      </c>
    </row>
    <row r="32" spans="1:7" ht="15" customHeight="1" x14ac:dyDescent="0.25">
      <c r="A32" s="44" t="s">
        <v>84</v>
      </c>
      <c r="B32" s="45" t="s">
        <v>37</v>
      </c>
      <c r="C32" s="233"/>
      <c r="D32" s="233"/>
      <c r="E32" s="233"/>
      <c r="F32" s="233"/>
      <c r="G32" s="231"/>
    </row>
    <row r="33" spans="1:8" ht="16.5" customHeight="1" x14ac:dyDescent="0.25">
      <c r="A33" s="230" t="s">
        <v>52</v>
      </c>
      <c r="B33" s="230"/>
      <c r="C33" s="230"/>
      <c r="D33" s="230"/>
      <c r="E33" s="230"/>
      <c r="F33" s="230"/>
      <c r="G33" s="230"/>
    </row>
    <row r="34" spans="1:8" ht="90.75" customHeight="1" x14ac:dyDescent="0.25">
      <c r="A34" s="44" t="s">
        <v>86</v>
      </c>
      <c r="B34" s="44" t="s">
        <v>53</v>
      </c>
      <c r="C34" s="224" t="s">
        <v>54</v>
      </c>
      <c r="D34" s="225"/>
      <c r="E34" s="210" t="s">
        <v>55</v>
      </c>
      <c r="F34" s="210" t="s">
        <v>5</v>
      </c>
      <c r="G34" s="213" t="s">
        <v>163</v>
      </c>
    </row>
    <row r="35" spans="1:8" x14ac:dyDescent="0.25">
      <c r="A35" s="44" t="s">
        <v>87</v>
      </c>
      <c r="B35" s="45" t="s">
        <v>11</v>
      </c>
      <c r="C35" s="228"/>
      <c r="D35" s="229"/>
      <c r="E35" s="212"/>
      <c r="F35" s="212"/>
      <c r="G35" s="214"/>
    </row>
    <row r="36" spans="1:8" ht="55.5" customHeight="1" x14ac:dyDescent="0.25">
      <c r="A36" s="44" t="s">
        <v>88</v>
      </c>
      <c r="B36" s="44" t="s">
        <v>146</v>
      </c>
      <c r="C36" s="233" t="s">
        <v>56</v>
      </c>
      <c r="D36" s="233"/>
      <c r="E36" s="233" t="s">
        <v>147</v>
      </c>
      <c r="F36" s="233" t="s">
        <v>149</v>
      </c>
      <c r="G36" s="231" t="s">
        <v>163</v>
      </c>
    </row>
    <row r="37" spans="1:8" ht="18" customHeight="1" x14ac:dyDescent="0.25">
      <c r="A37" s="44" t="s">
        <v>150</v>
      </c>
      <c r="B37" s="45" t="s">
        <v>37</v>
      </c>
      <c r="C37" s="233"/>
      <c r="D37" s="233"/>
      <c r="E37" s="233"/>
      <c r="F37" s="233"/>
      <c r="G37" s="231"/>
    </row>
    <row r="38" spans="1:8" ht="16.5" customHeight="1" x14ac:dyDescent="0.25">
      <c r="A38" s="232" t="s">
        <v>57</v>
      </c>
      <c r="B38" s="232"/>
      <c r="C38" s="232"/>
      <c r="D38" s="232"/>
      <c r="E38" s="232"/>
      <c r="F38" s="232"/>
      <c r="G38" s="232"/>
    </row>
    <row r="39" spans="1:8" ht="47.25" customHeight="1" x14ac:dyDescent="0.25">
      <c r="A39" s="233" t="s">
        <v>90</v>
      </c>
      <c r="B39" s="235" t="s">
        <v>58</v>
      </c>
      <c r="C39" s="215" t="s">
        <v>59</v>
      </c>
      <c r="D39" s="216"/>
      <c r="E39" s="235" t="s">
        <v>89</v>
      </c>
      <c r="F39" s="221" t="s">
        <v>5</v>
      </c>
      <c r="G39" s="234">
        <v>100</v>
      </c>
    </row>
    <row r="40" spans="1:8" x14ac:dyDescent="0.25">
      <c r="A40" s="233"/>
      <c r="B40" s="235"/>
      <c r="C40" s="217"/>
      <c r="D40" s="218"/>
      <c r="E40" s="235"/>
      <c r="F40" s="222"/>
      <c r="G40" s="234"/>
    </row>
    <row r="41" spans="1:8" x14ac:dyDescent="0.25">
      <c r="A41" s="44" t="s">
        <v>91</v>
      </c>
      <c r="B41" s="48" t="s">
        <v>139</v>
      </c>
      <c r="C41" s="219"/>
      <c r="D41" s="220"/>
      <c r="E41" s="48">
        <v>5000</v>
      </c>
      <c r="F41" s="223"/>
      <c r="G41" s="234"/>
    </row>
    <row r="42" spans="1:8" x14ac:dyDescent="0.25">
      <c r="A42" s="230" t="s">
        <v>92</v>
      </c>
      <c r="B42" s="230"/>
      <c r="C42" s="230"/>
      <c r="D42" s="230"/>
      <c r="E42" s="230"/>
      <c r="F42" s="230"/>
      <c r="G42" s="230"/>
    </row>
    <row r="43" spans="1:8" ht="31.5" customHeight="1" x14ac:dyDescent="0.25">
      <c r="A43" s="233" t="s">
        <v>93</v>
      </c>
      <c r="B43" s="233" t="s">
        <v>30</v>
      </c>
      <c r="C43" s="224" t="s">
        <v>29</v>
      </c>
      <c r="D43" s="225"/>
      <c r="E43" s="233" t="s">
        <v>30</v>
      </c>
      <c r="F43" s="210" t="s">
        <v>164</v>
      </c>
      <c r="G43" s="230"/>
    </row>
    <row r="44" spans="1:8" ht="15" customHeight="1" x14ac:dyDescent="0.25">
      <c r="A44" s="233"/>
      <c r="B44" s="233"/>
      <c r="C44" s="226"/>
      <c r="D44" s="227"/>
      <c r="E44" s="233"/>
      <c r="F44" s="211"/>
      <c r="G44" s="230"/>
    </row>
    <row r="45" spans="1:8" ht="15" customHeight="1" x14ac:dyDescent="0.25">
      <c r="A45" s="233"/>
      <c r="B45" s="233"/>
      <c r="C45" s="226"/>
      <c r="D45" s="227"/>
      <c r="E45" s="233"/>
      <c r="F45" s="211"/>
      <c r="G45" s="230"/>
    </row>
    <row r="46" spans="1:8" ht="15.75" customHeight="1" x14ac:dyDescent="0.25">
      <c r="A46" s="233"/>
      <c r="B46" s="233"/>
      <c r="C46" s="226"/>
      <c r="D46" s="227"/>
      <c r="E46" s="233"/>
      <c r="F46" s="211"/>
      <c r="G46" s="230"/>
    </row>
    <row r="47" spans="1:8" ht="15.75" x14ac:dyDescent="0.25">
      <c r="A47" s="44" t="s">
        <v>94</v>
      </c>
      <c r="B47" s="47" t="s">
        <v>31</v>
      </c>
      <c r="C47" s="226"/>
      <c r="D47" s="227"/>
      <c r="E47" s="49">
        <v>2</v>
      </c>
      <c r="F47" s="211"/>
      <c r="G47" s="50" t="s">
        <v>163</v>
      </c>
    </row>
    <row r="48" spans="1:8" ht="15.75" x14ac:dyDescent="0.25">
      <c r="A48" s="44" t="s">
        <v>95</v>
      </c>
      <c r="B48" s="47" t="s">
        <v>48</v>
      </c>
      <c r="C48" s="226"/>
      <c r="D48" s="227"/>
      <c r="E48" s="49">
        <v>12</v>
      </c>
      <c r="F48" s="211"/>
      <c r="G48" s="50" t="s">
        <v>163</v>
      </c>
      <c r="H48" s="43"/>
    </row>
    <row r="49" spans="1:7" ht="15.75" x14ac:dyDescent="0.25">
      <c r="A49" s="44" t="s">
        <v>96</v>
      </c>
      <c r="B49" s="47" t="s">
        <v>32</v>
      </c>
      <c r="C49" s="226"/>
      <c r="D49" s="227"/>
      <c r="E49" s="49">
        <v>8</v>
      </c>
      <c r="F49" s="211"/>
      <c r="G49" s="50" t="s">
        <v>163</v>
      </c>
    </row>
    <row r="50" spans="1:7" ht="28.5" x14ac:dyDescent="0.25">
      <c r="A50" s="44" t="s">
        <v>97</v>
      </c>
      <c r="B50" s="47" t="s">
        <v>33</v>
      </c>
      <c r="C50" s="226"/>
      <c r="D50" s="227"/>
      <c r="E50" s="49">
        <v>2</v>
      </c>
      <c r="F50" s="211"/>
      <c r="G50" s="50" t="s">
        <v>163</v>
      </c>
    </row>
    <row r="51" spans="1:7" ht="15.75" x14ac:dyDescent="0.25">
      <c r="A51" s="44" t="s">
        <v>98</v>
      </c>
      <c r="B51" s="47" t="s">
        <v>34</v>
      </c>
      <c r="C51" s="226"/>
      <c r="D51" s="227"/>
      <c r="E51" s="49">
        <v>2</v>
      </c>
      <c r="F51" s="211"/>
      <c r="G51" s="50" t="s">
        <v>163</v>
      </c>
    </row>
    <row r="52" spans="1:7" ht="15.75" x14ac:dyDescent="0.25">
      <c r="A52" s="44" t="s">
        <v>99</v>
      </c>
      <c r="B52" s="47" t="s">
        <v>23</v>
      </c>
      <c r="C52" s="226"/>
      <c r="D52" s="227"/>
      <c r="E52" s="49">
        <v>12</v>
      </c>
      <c r="F52" s="211"/>
      <c r="G52" s="50" t="s">
        <v>163</v>
      </c>
    </row>
    <row r="53" spans="1:7" ht="15.75" x14ac:dyDescent="0.25">
      <c r="A53" s="44" t="s">
        <v>100</v>
      </c>
      <c r="B53" s="47" t="s">
        <v>35</v>
      </c>
      <c r="C53" s="226"/>
      <c r="D53" s="227"/>
      <c r="E53" s="49">
        <v>2</v>
      </c>
      <c r="F53" s="211"/>
      <c r="G53" s="50" t="s">
        <v>163</v>
      </c>
    </row>
    <row r="54" spans="1:7" ht="28.5" x14ac:dyDescent="0.25">
      <c r="A54" s="44" t="s">
        <v>101</v>
      </c>
      <c r="B54" s="47" t="s">
        <v>47</v>
      </c>
      <c r="C54" s="226"/>
      <c r="D54" s="227"/>
      <c r="E54" s="49">
        <v>6</v>
      </c>
      <c r="F54" s="211"/>
      <c r="G54" s="50" t="s">
        <v>163</v>
      </c>
    </row>
    <row r="55" spans="1:7" ht="28.5" x14ac:dyDescent="0.25">
      <c r="A55" s="44" t="s">
        <v>102</v>
      </c>
      <c r="B55" s="47" t="s">
        <v>141</v>
      </c>
      <c r="C55" s="226"/>
      <c r="D55" s="227"/>
      <c r="E55" s="49">
        <v>7</v>
      </c>
      <c r="F55" s="211"/>
      <c r="G55" s="50" t="s">
        <v>163</v>
      </c>
    </row>
    <row r="56" spans="1:7" ht="28.5" x14ac:dyDescent="0.25">
      <c r="A56" s="44" t="s">
        <v>103</v>
      </c>
      <c r="B56" s="47" t="s">
        <v>49</v>
      </c>
      <c r="C56" s="226"/>
      <c r="D56" s="227"/>
      <c r="E56" s="49">
        <v>4</v>
      </c>
      <c r="F56" s="211"/>
      <c r="G56" s="50" t="s">
        <v>163</v>
      </c>
    </row>
    <row r="57" spans="1:7" ht="15.75" x14ac:dyDescent="0.25">
      <c r="A57" s="44" t="s">
        <v>104</v>
      </c>
      <c r="B57" s="47" t="s">
        <v>142</v>
      </c>
      <c r="C57" s="226"/>
      <c r="D57" s="227"/>
      <c r="E57" s="49">
        <v>8</v>
      </c>
      <c r="F57" s="211"/>
      <c r="G57" s="50" t="s">
        <v>163</v>
      </c>
    </row>
    <row r="58" spans="1:7" ht="28.5" x14ac:dyDescent="0.25">
      <c r="A58" s="44" t="s">
        <v>105</v>
      </c>
      <c r="B58" s="47" t="s">
        <v>25</v>
      </c>
      <c r="C58" s="226"/>
      <c r="D58" s="227"/>
      <c r="E58" s="49">
        <v>3</v>
      </c>
      <c r="F58" s="211"/>
      <c r="G58" s="50" t="s">
        <v>163</v>
      </c>
    </row>
    <row r="59" spans="1:7" ht="15.75" x14ac:dyDescent="0.25">
      <c r="A59" s="44" t="s">
        <v>106</v>
      </c>
      <c r="B59" s="47" t="s">
        <v>20</v>
      </c>
      <c r="C59" s="226"/>
      <c r="D59" s="227"/>
      <c r="E59" s="49">
        <v>6</v>
      </c>
      <c r="F59" s="211"/>
      <c r="G59" s="50" t="s">
        <v>163</v>
      </c>
    </row>
    <row r="60" spans="1:7" ht="15.75" x14ac:dyDescent="0.25">
      <c r="A60" s="44" t="s">
        <v>107</v>
      </c>
      <c r="B60" s="47" t="s">
        <v>40</v>
      </c>
      <c r="C60" s="226"/>
      <c r="D60" s="227"/>
      <c r="E60" s="49">
        <v>6</v>
      </c>
      <c r="F60" s="211"/>
      <c r="G60" s="50" t="s">
        <v>163</v>
      </c>
    </row>
    <row r="61" spans="1:7" ht="15.75" x14ac:dyDescent="0.25">
      <c r="A61" s="44" t="s">
        <v>108</v>
      </c>
      <c r="B61" s="47" t="s">
        <v>41</v>
      </c>
      <c r="C61" s="226"/>
      <c r="D61" s="227"/>
      <c r="E61" s="49">
        <v>1</v>
      </c>
      <c r="F61" s="211"/>
      <c r="G61" s="50" t="s">
        <v>163</v>
      </c>
    </row>
    <row r="62" spans="1:7" ht="15.75" x14ac:dyDescent="0.25">
      <c r="A62" s="44"/>
      <c r="B62" s="45" t="s">
        <v>15</v>
      </c>
      <c r="C62" s="228"/>
      <c r="D62" s="229"/>
      <c r="E62" s="51">
        <f>SUM(E47:E61)</f>
        <v>81</v>
      </c>
      <c r="F62" s="212"/>
      <c r="G62" s="50" t="s">
        <v>163</v>
      </c>
    </row>
    <row r="63" spans="1:7" ht="60" customHeight="1" x14ac:dyDescent="0.25">
      <c r="A63" s="44" t="s">
        <v>110</v>
      </c>
      <c r="B63" s="44" t="s">
        <v>42</v>
      </c>
      <c r="C63" s="224" t="s">
        <v>29</v>
      </c>
      <c r="D63" s="225"/>
      <c r="E63" s="44" t="s">
        <v>42</v>
      </c>
      <c r="F63" s="210" t="s">
        <v>5</v>
      </c>
      <c r="G63" s="44"/>
    </row>
    <row r="64" spans="1:7" ht="15.75" x14ac:dyDescent="0.25">
      <c r="A64" s="46" t="s">
        <v>111</v>
      </c>
      <c r="B64" s="47" t="s">
        <v>43</v>
      </c>
      <c r="C64" s="226"/>
      <c r="D64" s="227"/>
      <c r="E64" s="49">
        <v>9</v>
      </c>
      <c r="F64" s="211"/>
      <c r="G64" s="50" t="s">
        <v>163</v>
      </c>
    </row>
    <row r="65" spans="1:7" ht="15.75" x14ac:dyDescent="0.25">
      <c r="A65" s="46" t="s">
        <v>112</v>
      </c>
      <c r="B65" s="47" t="s">
        <v>31</v>
      </c>
      <c r="C65" s="226"/>
      <c r="D65" s="227"/>
      <c r="E65" s="49">
        <v>18</v>
      </c>
      <c r="F65" s="211"/>
      <c r="G65" s="50" t="s">
        <v>163</v>
      </c>
    </row>
    <row r="66" spans="1:7" ht="15.75" x14ac:dyDescent="0.25">
      <c r="A66" s="46" t="s">
        <v>113</v>
      </c>
      <c r="B66" s="47" t="s">
        <v>44</v>
      </c>
      <c r="C66" s="226"/>
      <c r="D66" s="227"/>
      <c r="E66" s="49">
        <v>18</v>
      </c>
      <c r="F66" s="211"/>
      <c r="G66" s="50" t="s">
        <v>163</v>
      </c>
    </row>
    <row r="67" spans="1:7" ht="15.75" x14ac:dyDescent="0.25">
      <c r="A67" s="46" t="s">
        <v>114</v>
      </c>
      <c r="B67" s="47" t="s">
        <v>36</v>
      </c>
      <c r="C67" s="226"/>
      <c r="D67" s="227"/>
      <c r="E67" s="49">
        <v>9</v>
      </c>
      <c r="F67" s="211"/>
      <c r="G67" s="50" t="s">
        <v>163</v>
      </c>
    </row>
    <row r="68" spans="1:7" ht="15.75" x14ac:dyDescent="0.25">
      <c r="A68" s="46" t="s">
        <v>115</v>
      </c>
      <c r="B68" s="47" t="s">
        <v>37</v>
      </c>
      <c r="C68" s="226"/>
      <c r="D68" s="227"/>
      <c r="E68" s="49">
        <v>24</v>
      </c>
      <c r="F68" s="211"/>
      <c r="G68" s="50" t="s">
        <v>163</v>
      </c>
    </row>
    <row r="69" spans="1:7" ht="15.75" x14ac:dyDescent="0.25">
      <c r="A69" s="46" t="s">
        <v>116</v>
      </c>
      <c r="B69" s="47" t="s">
        <v>18</v>
      </c>
      <c r="C69" s="226"/>
      <c r="D69" s="227"/>
      <c r="E69" s="49">
        <v>18</v>
      </c>
      <c r="F69" s="211"/>
      <c r="G69" s="50" t="s">
        <v>163</v>
      </c>
    </row>
    <row r="70" spans="1:7" ht="15.75" x14ac:dyDescent="0.25">
      <c r="A70" s="46" t="s">
        <v>117</v>
      </c>
      <c r="B70" s="47" t="s">
        <v>21</v>
      </c>
      <c r="C70" s="226"/>
      <c r="D70" s="227"/>
      <c r="E70" s="49">
        <v>15</v>
      </c>
      <c r="F70" s="211"/>
      <c r="G70" s="50" t="s">
        <v>163</v>
      </c>
    </row>
    <row r="71" spans="1:7" ht="15.75" x14ac:dyDescent="0.25">
      <c r="A71" s="46" t="s">
        <v>118</v>
      </c>
      <c r="B71" s="47" t="s">
        <v>45</v>
      </c>
      <c r="C71" s="226"/>
      <c r="D71" s="227"/>
      <c r="E71" s="49">
        <v>8</v>
      </c>
      <c r="F71" s="211"/>
      <c r="G71" s="50" t="s">
        <v>163</v>
      </c>
    </row>
    <row r="72" spans="1:7" ht="15.75" x14ac:dyDescent="0.25">
      <c r="A72" s="46" t="s">
        <v>119</v>
      </c>
      <c r="B72" s="47" t="s">
        <v>46</v>
      </c>
      <c r="C72" s="226"/>
      <c r="D72" s="227"/>
      <c r="E72" s="49">
        <v>30</v>
      </c>
      <c r="F72" s="211"/>
      <c r="G72" s="50" t="s">
        <v>163</v>
      </c>
    </row>
    <row r="73" spans="1:7" ht="15.75" x14ac:dyDescent="0.25">
      <c r="A73" s="46" t="s">
        <v>120</v>
      </c>
      <c r="B73" s="47" t="s">
        <v>22</v>
      </c>
      <c r="C73" s="226"/>
      <c r="D73" s="227"/>
      <c r="E73" s="49">
        <v>72</v>
      </c>
      <c r="F73" s="211"/>
      <c r="G73" s="50" t="s">
        <v>163</v>
      </c>
    </row>
    <row r="74" spans="1:7" ht="28.5" x14ac:dyDescent="0.25">
      <c r="A74" s="46" t="s">
        <v>121</v>
      </c>
      <c r="B74" s="47" t="s">
        <v>141</v>
      </c>
      <c r="C74" s="226"/>
      <c r="D74" s="227"/>
      <c r="E74" s="49">
        <v>36</v>
      </c>
      <c r="F74" s="211"/>
      <c r="G74" s="50" t="s">
        <v>163</v>
      </c>
    </row>
    <row r="75" spans="1:7" ht="15.75" x14ac:dyDescent="0.25">
      <c r="A75" s="46" t="s">
        <v>122</v>
      </c>
      <c r="B75" s="47" t="s">
        <v>142</v>
      </c>
      <c r="C75" s="226"/>
      <c r="D75" s="227"/>
      <c r="E75" s="49">
        <v>36</v>
      </c>
      <c r="F75" s="211"/>
      <c r="G75" s="50" t="s">
        <v>163</v>
      </c>
    </row>
    <row r="76" spans="1:7" ht="15.75" x14ac:dyDescent="0.25">
      <c r="A76" s="46" t="s">
        <v>123</v>
      </c>
      <c r="B76" s="47" t="s">
        <v>19</v>
      </c>
      <c r="C76" s="226"/>
      <c r="D76" s="227"/>
      <c r="E76" s="49">
        <v>18</v>
      </c>
      <c r="F76" s="211"/>
      <c r="G76" s="50" t="s">
        <v>163</v>
      </c>
    </row>
    <row r="77" spans="1:7" ht="15.75" x14ac:dyDescent="0.25">
      <c r="A77" s="46" t="s">
        <v>124</v>
      </c>
      <c r="B77" s="47" t="s">
        <v>48</v>
      </c>
      <c r="C77" s="226"/>
      <c r="D77" s="227"/>
      <c r="E77" s="49">
        <f>96+12+1</f>
        <v>109</v>
      </c>
      <c r="F77" s="211"/>
      <c r="G77" s="50" t="s">
        <v>163</v>
      </c>
    </row>
    <row r="78" spans="1:7" ht="28.5" x14ac:dyDescent="0.25">
      <c r="A78" s="46" t="s">
        <v>125</v>
      </c>
      <c r="B78" s="47" t="s">
        <v>24</v>
      </c>
      <c r="C78" s="226"/>
      <c r="D78" s="227"/>
      <c r="E78" s="49">
        <v>18</v>
      </c>
      <c r="F78" s="211"/>
      <c r="G78" s="50" t="s">
        <v>163</v>
      </c>
    </row>
    <row r="79" spans="1:7" ht="28.5" x14ac:dyDescent="0.25">
      <c r="A79" s="46" t="s">
        <v>126</v>
      </c>
      <c r="B79" s="47" t="s">
        <v>49</v>
      </c>
      <c r="C79" s="226"/>
      <c r="D79" s="227"/>
      <c r="E79" s="49">
        <v>27</v>
      </c>
      <c r="F79" s="211"/>
      <c r="G79" s="50" t="s">
        <v>163</v>
      </c>
    </row>
    <row r="80" spans="1:7" ht="28.5" x14ac:dyDescent="0.25">
      <c r="A80" s="46" t="s">
        <v>127</v>
      </c>
      <c r="B80" s="47" t="s">
        <v>33</v>
      </c>
      <c r="C80" s="226"/>
      <c r="D80" s="227"/>
      <c r="E80" s="49">
        <v>18</v>
      </c>
      <c r="F80" s="211"/>
      <c r="G80" s="50" t="s">
        <v>163</v>
      </c>
    </row>
    <row r="81" spans="1:7" ht="15.75" x14ac:dyDescent="0.25">
      <c r="A81" s="46" t="s">
        <v>128</v>
      </c>
      <c r="B81" s="47" t="s">
        <v>50</v>
      </c>
      <c r="C81" s="226"/>
      <c r="D81" s="227"/>
      <c r="E81" s="49">
        <v>27</v>
      </c>
      <c r="F81" s="211"/>
      <c r="G81" s="50" t="s">
        <v>163</v>
      </c>
    </row>
    <row r="82" spans="1:7" ht="15.75" x14ac:dyDescent="0.25">
      <c r="A82" s="46" t="s">
        <v>129</v>
      </c>
      <c r="B82" s="47" t="s">
        <v>41</v>
      </c>
      <c r="C82" s="226"/>
      <c r="D82" s="227"/>
      <c r="E82" s="49">
        <v>9</v>
      </c>
      <c r="F82" s="211"/>
      <c r="G82" s="50" t="s">
        <v>163</v>
      </c>
    </row>
    <row r="83" spans="1:7" ht="15.75" x14ac:dyDescent="0.25">
      <c r="A83" s="46" t="s">
        <v>130</v>
      </c>
      <c r="B83" s="47" t="s">
        <v>35</v>
      </c>
      <c r="C83" s="226"/>
      <c r="D83" s="227"/>
      <c r="E83" s="49">
        <v>27</v>
      </c>
      <c r="F83" s="211"/>
      <c r="G83" s="50" t="s">
        <v>163</v>
      </c>
    </row>
    <row r="84" spans="1:7" ht="15.75" x14ac:dyDescent="0.25">
      <c r="A84" s="46" t="s">
        <v>131</v>
      </c>
      <c r="B84" s="47" t="s">
        <v>51</v>
      </c>
      <c r="C84" s="226"/>
      <c r="D84" s="227"/>
      <c r="E84" s="49">
        <v>27</v>
      </c>
      <c r="F84" s="211"/>
      <c r="G84" s="50" t="s">
        <v>163</v>
      </c>
    </row>
    <row r="85" spans="1:7" ht="15.75" x14ac:dyDescent="0.25">
      <c r="A85" s="46" t="s">
        <v>132</v>
      </c>
      <c r="B85" s="47" t="s">
        <v>38</v>
      </c>
      <c r="C85" s="226"/>
      <c r="D85" s="227"/>
      <c r="E85" s="49">
        <v>9</v>
      </c>
      <c r="F85" s="211"/>
      <c r="G85" s="50" t="s">
        <v>163</v>
      </c>
    </row>
    <row r="86" spans="1:7" ht="15.75" x14ac:dyDescent="0.25">
      <c r="A86" s="46" t="s">
        <v>133</v>
      </c>
      <c r="B86" s="47" t="s">
        <v>39</v>
      </c>
      <c r="C86" s="226"/>
      <c r="D86" s="227"/>
      <c r="E86" s="49">
        <v>36</v>
      </c>
      <c r="F86" s="211"/>
      <c r="G86" s="50" t="s">
        <v>163</v>
      </c>
    </row>
    <row r="87" spans="1:7" ht="15.75" x14ac:dyDescent="0.25">
      <c r="A87" s="46" t="s">
        <v>170</v>
      </c>
      <c r="B87" s="47" t="s">
        <v>165</v>
      </c>
      <c r="C87" s="226"/>
      <c r="D87" s="227"/>
      <c r="E87" s="49">
        <v>4</v>
      </c>
      <c r="F87" s="211"/>
      <c r="G87" s="50" t="s">
        <v>163</v>
      </c>
    </row>
    <row r="88" spans="1:7" ht="15.75" x14ac:dyDescent="0.25">
      <c r="A88" s="46" t="s">
        <v>171</v>
      </c>
      <c r="B88" s="47" t="s">
        <v>166</v>
      </c>
      <c r="C88" s="226"/>
      <c r="D88" s="227"/>
      <c r="E88" s="49">
        <f>1+5</f>
        <v>6</v>
      </c>
      <c r="F88" s="211"/>
      <c r="G88" s="50" t="s">
        <v>163</v>
      </c>
    </row>
    <row r="89" spans="1:7" ht="15.75" x14ac:dyDescent="0.25">
      <c r="A89" s="46" t="s">
        <v>172</v>
      </c>
      <c r="B89" s="47" t="s">
        <v>167</v>
      </c>
      <c r="C89" s="226"/>
      <c r="D89" s="227"/>
      <c r="E89" s="49">
        <v>1</v>
      </c>
      <c r="F89" s="211"/>
      <c r="G89" s="50" t="s">
        <v>163</v>
      </c>
    </row>
    <row r="90" spans="1:7" ht="15.75" x14ac:dyDescent="0.25">
      <c r="A90" s="46" t="s">
        <v>173</v>
      </c>
      <c r="B90" s="47" t="s">
        <v>169</v>
      </c>
      <c r="C90" s="226"/>
      <c r="D90" s="227"/>
      <c r="E90" s="49">
        <v>6</v>
      </c>
      <c r="F90" s="211"/>
      <c r="G90" s="50" t="s">
        <v>163</v>
      </c>
    </row>
    <row r="91" spans="1:7" ht="15.75" x14ac:dyDescent="0.25">
      <c r="A91" s="46" t="s">
        <v>174</v>
      </c>
      <c r="B91" s="47" t="s">
        <v>168</v>
      </c>
      <c r="C91" s="226"/>
      <c r="D91" s="227"/>
      <c r="E91" s="49">
        <v>6</v>
      </c>
      <c r="F91" s="211"/>
      <c r="G91" s="50" t="s">
        <v>163</v>
      </c>
    </row>
    <row r="92" spans="1:7" ht="15.75" x14ac:dyDescent="0.25">
      <c r="A92" s="41"/>
      <c r="B92" s="52" t="s">
        <v>15</v>
      </c>
      <c r="C92" s="228"/>
      <c r="D92" s="229"/>
      <c r="E92" s="53">
        <f>SUM(E64:E91)</f>
        <v>641</v>
      </c>
      <c r="F92" s="212"/>
      <c r="G92" s="50" t="s">
        <v>163</v>
      </c>
    </row>
    <row r="93" spans="1:7" ht="15.75" x14ac:dyDescent="0.25">
      <c r="A93" s="1"/>
      <c r="B93" s="1"/>
      <c r="C93" s="1"/>
      <c r="D93" s="1"/>
      <c r="E93" s="1"/>
      <c r="F93" s="1"/>
      <c r="G93" s="1"/>
    </row>
    <row r="94" spans="1:7" ht="15.75" x14ac:dyDescent="0.25">
      <c r="A94" s="1"/>
      <c r="B94" s="1"/>
      <c r="C94" s="1"/>
      <c r="D94" s="1"/>
      <c r="E94" s="1"/>
      <c r="F94" s="1"/>
      <c r="G94" s="1"/>
    </row>
    <row r="95" spans="1:7" ht="15.75" x14ac:dyDescent="0.25">
      <c r="A95" s="1"/>
      <c r="B95" s="1"/>
      <c r="C95" s="1"/>
      <c r="D95" s="1"/>
      <c r="E95" s="1"/>
      <c r="F95" s="1"/>
      <c r="G95" s="1"/>
    </row>
    <row r="96" spans="1:7" ht="15.75" x14ac:dyDescent="0.25">
      <c r="A96" s="1"/>
      <c r="B96" s="1"/>
      <c r="C96" s="1"/>
      <c r="D96" s="1"/>
      <c r="E96" s="1"/>
      <c r="F96" s="1"/>
      <c r="G96" s="1"/>
    </row>
    <row r="97" spans="1:7" ht="15.75" x14ac:dyDescent="0.25">
      <c r="A97" s="1"/>
      <c r="B97" s="1"/>
      <c r="C97" s="1"/>
      <c r="D97" s="1"/>
      <c r="E97" s="1"/>
      <c r="F97" s="1"/>
      <c r="G97" s="1"/>
    </row>
  </sheetData>
  <mergeCells count="62">
    <mergeCell ref="A1:G11"/>
    <mergeCell ref="A12:A15"/>
    <mergeCell ref="B12:B15"/>
    <mergeCell ref="C12:D15"/>
    <mergeCell ref="E12:E15"/>
    <mergeCell ref="F12:F15"/>
    <mergeCell ref="G12:G15"/>
    <mergeCell ref="G19:G20"/>
    <mergeCell ref="A16:G16"/>
    <mergeCell ref="C17:D18"/>
    <mergeCell ref="E17:E18"/>
    <mergeCell ref="F17:F18"/>
    <mergeCell ref="G17:G18"/>
    <mergeCell ref="B21:B22"/>
    <mergeCell ref="C21:D23"/>
    <mergeCell ref="E21:E23"/>
    <mergeCell ref="F21:F23"/>
    <mergeCell ref="C19:D20"/>
    <mergeCell ref="E19:E20"/>
    <mergeCell ref="F19:F20"/>
    <mergeCell ref="G21:G23"/>
    <mergeCell ref="C24:D25"/>
    <mergeCell ref="E24:E25"/>
    <mergeCell ref="F24:F25"/>
    <mergeCell ref="G24:G25"/>
    <mergeCell ref="B27:B28"/>
    <mergeCell ref="C29:D30"/>
    <mergeCell ref="F29:F30"/>
    <mergeCell ref="G29:G30"/>
    <mergeCell ref="C26:D28"/>
    <mergeCell ref="E26:E28"/>
    <mergeCell ref="F26:F28"/>
    <mergeCell ref="G26:G28"/>
    <mergeCell ref="A33:G33"/>
    <mergeCell ref="C36:D37"/>
    <mergeCell ref="E36:E37"/>
    <mergeCell ref="F36:F37"/>
    <mergeCell ref="C31:D32"/>
    <mergeCell ref="E31:E32"/>
    <mergeCell ref="F31:F32"/>
    <mergeCell ref="G31:G32"/>
    <mergeCell ref="G39:G41"/>
    <mergeCell ref="A42:G42"/>
    <mergeCell ref="A39:A40"/>
    <mergeCell ref="B39:B40"/>
    <mergeCell ref="E39:E40"/>
    <mergeCell ref="F63:F92"/>
    <mergeCell ref="F34:F35"/>
    <mergeCell ref="G34:G35"/>
    <mergeCell ref="C39:D41"/>
    <mergeCell ref="F39:F41"/>
    <mergeCell ref="F43:F62"/>
    <mergeCell ref="C43:D62"/>
    <mergeCell ref="C34:D35"/>
    <mergeCell ref="E34:E35"/>
    <mergeCell ref="C63:D92"/>
    <mergeCell ref="G43:G46"/>
    <mergeCell ref="G36:G37"/>
    <mergeCell ref="A38:G38"/>
    <mergeCell ref="A43:A46"/>
    <mergeCell ref="B43:B46"/>
    <mergeCell ref="E43:E4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workbookViewId="0">
      <selection sqref="A1:I11"/>
    </sheetView>
  </sheetViews>
  <sheetFormatPr defaultRowHeight="15" x14ac:dyDescent="0.25"/>
  <cols>
    <col min="1" max="1" width="5.85546875" customWidth="1"/>
    <col min="2" max="2" width="19.140625" customWidth="1"/>
    <col min="3" max="3" width="21.5703125" customWidth="1"/>
    <col min="4" max="4" width="4.28515625" customWidth="1"/>
    <col min="5" max="5" width="13.42578125" customWidth="1"/>
    <col min="6" max="6" width="14.42578125" customWidth="1"/>
    <col min="7" max="7" width="17.140625" customWidth="1"/>
    <col min="8" max="8" width="11.85546875" customWidth="1"/>
    <col min="9" max="9" width="21.42578125" customWidth="1"/>
    <col min="14" max="14" width="19.5703125" customWidth="1"/>
  </cols>
  <sheetData>
    <row r="1" spans="1:14" x14ac:dyDescent="0.25">
      <c r="A1" s="247" t="s">
        <v>175</v>
      </c>
      <c r="B1" s="247"/>
      <c r="C1" s="247"/>
      <c r="D1" s="247"/>
      <c r="E1" s="247"/>
      <c r="F1" s="247"/>
      <c r="G1" s="247"/>
      <c r="H1" s="247"/>
      <c r="I1" s="247"/>
    </row>
    <row r="2" spans="1:14" x14ac:dyDescent="0.25">
      <c r="A2" s="247"/>
      <c r="B2" s="247"/>
      <c r="C2" s="247"/>
      <c r="D2" s="247"/>
      <c r="E2" s="247"/>
      <c r="F2" s="247"/>
      <c r="G2" s="247"/>
      <c r="H2" s="247"/>
      <c r="I2" s="247"/>
    </row>
    <row r="3" spans="1:14" x14ac:dyDescent="0.25">
      <c r="A3" s="247"/>
      <c r="B3" s="247"/>
      <c r="C3" s="247"/>
      <c r="D3" s="247"/>
      <c r="E3" s="247"/>
      <c r="F3" s="247"/>
      <c r="G3" s="247"/>
      <c r="H3" s="247"/>
      <c r="I3" s="247"/>
    </row>
    <row r="4" spans="1:14" x14ac:dyDescent="0.25">
      <c r="A4" s="247"/>
      <c r="B4" s="247"/>
      <c r="C4" s="247"/>
      <c r="D4" s="247"/>
      <c r="E4" s="247"/>
      <c r="F4" s="247"/>
      <c r="G4" s="247"/>
      <c r="H4" s="247"/>
      <c r="I4" s="247"/>
    </row>
    <row r="5" spans="1:14" x14ac:dyDescent="0.25">
      <c r="A5" s="247"/>
      <c r="B5" s="247"/>
      <c r="C5" s="247"/>
      <c r="D5" s="247"/>
      <c r="E5" s="247"/>
      <c r="F5" s="247"/>
      <c r="G5" s="247"/>
      <c r="H5" s="247"/>
      <c r="I5" s="247"/>
    </row>
    <row r="6" spans="1:14" x14ac:dyDescent="0.25">
      <c r="A6" s="247"/>
      <c r="B6" s="247"/>
      <c r="C6" s="247"/>
      <c r="D6" s="247"/>
      <c r="E6" s="247"/>
      <c r="F6" s="247"/>
      <c r="G6" s="247"/>
      <c r="H6" s="247"/>
      <c r="I6" s="247"/>
    </row>
    <row r="7" spans="1:14" ht="12" customHeight="1" thickBot="1" x14ac:dyDescent="0.3">
      <c r="A7" s="247"/>
      <c r="B7" s="247"/>
      <c r="C7" s="247"/>
      <c r="D7" s="247"/>
      <c r="E7" s="247"/>
      <c r="F7" s="247"/>
      <c r="G7" s="247"/>
      <c r="H7" s="247"/>
      <c r="I7" s="247"/>
    </row>
    <row r="8" spans="1:14" ht="15.75" hidden="1" thickBot="1" x14ac:dyDescent="0.3">
      <c r="A8" s="247"/>
      <c r="B8" s="247"/>
      <c r="C8" s="247"/>
      <c r="D8" s="247"/>
      <c r="E8" s="247"/>
      <c r="F8" s="247"/>
      <c r="G8" s="247"/>
      <c r="H8" s="247"/>
      <c r="I8" s="247"/>
    </row>
    <row r="9" spans="1:14" ht="2.25" hidden="1" customHeight="1" thickBot="1" x14ac:dyDescent="0.3">
      <c r="A9" s="247"/>
      <c r="B9" s="247"/>
      <c r="C9" s="247"/>
      <c r="D9" s="247"/>
      <c r="E9" s="247"/>
      <c r="F9" s="247"/>
      <c r="G9" s="247"/>
      <c r="H9" s="247"/>
      <c r="I9" s="247"/>
    </row>
    <row r="10" spans="1:14" ht="15.75" hidden="1" thickBot="1" x14ac:dyDescent="0.3">
      <c r="A10" s="247"/>
      <c r="B10" s="247"/>
      <c r="C10" s="247"/>
      <c r="D10" s="247"/>
      <c r="E10" s="247"/>
      <c r="F10" s="247"/>
      <c r="G10" s="247"/>
      <c r="H10" s="247"/>
      <c r="I10" s="247"/>
    </row>
    <row r="11" spans="1:14" ht="15.75" hidden="1" thickBot="1" x14ac:dyDescent="0.3">
      <c r="A11" s="248"/>
      <c r="B11" s="248"/>
      <c r="C11" s="248"/>
      <c r="D11" s="248"/>
      <c r="E11" s="248"/>
      <c r="F11" s="248"/>
      <c r="G11" s="248"/>
      <c r="H11" s="248"/>
      <c r="I11" s="248"/>
    </row>
    <row r="12" spans="1:14" x14ac:dyDescent="0.25">
      <c r="A12" s="114" t="s">
        <v>60</v>
      </c>
      <c r="B12" s="114" t="s">
        <v>61</v>
      </c>
      <c r="C12" s="117" t="s">
        <v>0</v>
      </c>
      <c r="D12" s="144"/>
      <c r="E12" s="114" t="s">
        <v>62</v>
      </c>
      <c r="F12" s="114" t="s">
        <v>63</v>
      </c>
      <c r="G12" s="114" t="s">
        <v>64</v>
      </c>
      <c r="H12" s="114" t="s">
        <v>140</v>
      </c>
      <c r="I12" s="114" t="s">
        <v>283</v>
      </c>
    </row>
    <row r="13" spans="1:14" x14ac:dyDescent="0.25">
      <c r="A13" s="115"/>
      <c r="B13" s="115"/>
      <c r="C13" s="118"/>
      <c r="D13" s="145"/>
      <c r="E13" s="115"/>
      <c r="F13" s="115"/>
      <c r="G13" s="115"/>
      <c r="H13" s="115"/>
      <c r="I13" s="115"/>
    </row>
    <row r="14" spans="1:14" ht="15.75" thickBot="1" x14ac:dyDescent="0.3">
      <c r="A14" s="115"/>
      <c r="B14" s="115"/>
      <c r="C14" s="118"/>
      <c r="D14" s="145"/>
      <c r="E14" s="115"/>
      <c r="F14" s="115"/>
      <c r="G14" s="115"/>
      <c r="H14" s="115"/>
      <c r="I14" s="115"/>
    </row>
    <row r="15" spans="1:14" ht="64.5" customHeight="1" thickBot="1" x14ac:dyDescent="0.3">
      <c r="A15" s="116"/>
      <c r="B15" s="116"/>
      <c r="C15" s="119"/>
      <c r="D15" s="146"/>
      <c r="E15" s="116"/>
      <c r="F15" s="116"/>
      <c r="G15" s="116"/>
      <c r="H15" s="116"/>
      <c r="I15" s="116"/>
      <c r="N15" s="114" t="s">
        <v>283</v>
      </c>
    </row>
    <row r="16" spans="1:14" ht="27.75" customHeight="1" thickBot="1" x14ac:dyDescent="0.3">
      <c r="A16" s="117" t="s">
        <v>138</v>
      </c>
      <c r="B16" s="120"/>
      <c r="C16" s="120"/>
      <c r="D16" s="120"/>
      <c r="E16" s="120"/>
      <c r="F16" s="120"/>
      <c r="G16" s="120"/>
      <c r="H16" s="120"/>
      <c r="I16" s="120"/>
      <c r="N16" s="115"/>
    </row>
    <row r="17" spans="1:14" ht="45.75" thickBot="1" x14ac:dyDescent="0.3">
      <c r="A17" s="8" t="s">
        <v>71</v>
      </c>
      <c r="B17" s="8" t="s">
        <v>1</v>
      </c>
      <c r="C17" s="123" t="s">
        <v>2</v>
      </c>
      <c r="D17" s="124"/>
      <c r="E17" s="93" t="s">
        <v>3</v>
      </c>
      <c r="F17" s="93" t="s">
        <v>4</v>
      </c>
      <c r="G17" s="93" t="s">
        <v>5</v>
      </c>
      <c r="H17" s="127">
        <v>169.76</v>
      </c>
      <c r="I17" s="244"/>
      <c r="N17" s="115"/>
    </row>
    <row r="18" spans="1:14" ht="97.5" customHeight="1" thickBot="1" x14ac:dyDescent="0.3">
      <c r="A18" s="66" t="s">
        <v>72</v>
      </c>
      <c r="B18" s="11" t="s">
        <v>66</v>
      </c>
      <c r="C18" s="125"/>
      <c r="D18" s="126"/>
      <c r="E18" s="95"/>
      <c r="F18" s="95"/>
      <c r="G18" s="95"/>
      <c r="H18" s="98"/>
      <c r="I18" s="246"/>
      <c r="N18" s="116"/>
    </row>
    <row r="19" spans="1:14" ht="45.75" thickBot="1" x14ac:dyDescent="0.3">
      <c r="A19" s="8" t="s">
        <v>73</v>
      </c>
      <c r="B19" s="67" t="s">
        <v>6</v>
      </c>
      <c r="C19" s="123" t="s">
        <v>2</v>
      </c>
      <c r="D19" s="124"/>
      <c r="E19" s="93" t="s">
        <v>7</v>
      </c>
      <c r="F19" s="93" t="s">
        <v>4</v>
      </c>
      <c r="G19" s="93" t="s">
        <v>5</v>
      </c>
      <c r="H19" s="127">
        <v>313.8</v>
      </c>
      <c r="I19" s="244"/>
    </row>
    <row r="20" spans="1:14" ht="32.25" customHeight="1" thickBot="1" x14ac:dyDescent="0.3">
      <c r="A20" s="66" t="s">
        <v>74</v>
      </c>
      <c r="B20" s="12" t="s">
        <v>67</v>
      </c>
      <c r="C20" s="125"/>
      <c r="D20" s="126"/>
      <c r="E20" s="95"/>
      <c r="F20" s="95"/>
      <c r="G20" s="95"/>
      <c r="H20" s="98"/>
      <c r="I20" s="246"/>
    </row>
    <row r="21" spans="1:14" ht="15.75" thickBot="1" x14ac:dyDescent="0.3">
      <c r="A21" s="8" t="s">
        <v>76</v>
      </c>
      <c r="B21" s="93" t="s">
        <v>8</v>
      </c>
      <c r="C21" s="123" t="s">
        <v>68</v>
      </c>
      <c r="D21" s="124"/>
      <c r="E21" s="93" t="s">
        <v>9</v>
      </c>
      <c r="F21" s="93" t="s">
        <v>10</v>
      </c>
      <c r="G21" s="93" t="s">
        <v>5</v>
      </c>
      <c r="H21" s="148">
        <v>29.97</v>
      </c>
      <c r="I21" s="244"/>
    </row>
    <row r="22" spans="1:14" ht="21.75" customHeight="1" thickBot="1" x14ac:dyDescent="0.3">
      <c r="A22" s="13"/>
      <c r="B22" s="95"/>
      <c r="C22" s="130"/>
      <c r="D22" s="131"/>
      <c r="E22" s="94"/>
      <c r="F22" s="94"/>
      <c r="G22" s="94"/>
      <c r="H22" s="108"/>
      <c r="I22" s="245"/>
    </row>
    <row r="23" spans="1:14" ht="31.5" customHeight="1" thickBot="1" x14ac:dyDescent="0.3">
      <c r="A23" s="66" t="s">
        <v>75</v>
      </c>
      <c r="B23" s="15" t="s">
        <v>11</v>
      </c>
      <c r="C23" s="125"/>
      <c r="D23" s="126"/>
      <c r="E23" s="95"/>
      <c r="F23" s="95"/>
      <c r="G23" s="95"/>
      <c r="H23" s="109"/>
      <c r="I23" s="246"/>
    </row>
    <row r="24" spans="1:14" ht="66" customHeight="1" thickBot="1" x14ac:dyDescent="0.3">
      <c r="A24" s="8" t="s">
        <v>77</v>
      </c>
      <c r="B24" s="67" t="s">
        <v>12</v>
      </c>
      <c r="C24" s="123" t="s">
        <v>13</v>
      </c>
      <c r="D24" s="124"/>
      <c r="E24" s="93" t="s">
        <v>14</v>
      </c>
      <c r="F24" s="93" t="s">
        <v>4</v>
      </c>
      <c r="G24" s="93" t="s">
        <v>5</v>
      </c>
      <c r="H24" s="127">
        <v>805.1</v>
      </c>
      <c r="I24" s="96"/>
    </row>
    <row r="25" spans="1:14" ht="72" customHeight="1" thickBot="1" x14ac:dyDescent="0.3">
      <c r="A25" s="14" t="s">
        <v>78</v>
      </c>
      <c r="B25" s="15" t="s">
        <v>69</v>
      </c>
      <c r="C25" s="125"/>
      <c r="D25" s="126"/>
      <c r="E25" s="95"/>
      <c r="F25" s="95"/>
      <c r="G25" s="95"/>
      <c r="H25" s="98"/>
      <c r="I25" s="98"/>
    </row>
    <row r="26" spans="1:14" ht="63.75" customHeight="1" thickBot="1" x14ac:dyDescent="0.3">
      <c r="A26" s="8" t="s">
        <v>79</v>
      </c>
      <c r="B26" s="67" t="s">
        <v>70</v>
      </c>
      <c r="C26" s="123" t="s">
        <v>16</v>
      </c>
      <c r="D26" s="124"/>
      <c r="E26" s="93" t="s">
        <v>17</v>
      </c>
      <c r="F26" s="93" t="s">
        <v>10</v>
      </c>
      <c r="G26" s="93" t="s">
        <v>5</v>
      </c>
      <c r="H26" s="148">
        <v>19.2</v>
      </c>
      <c r="I26" s="244"/>
    </row>
    <row r="27" spans="1:14" x14ac:dyDescent="0.25">
      <c r="A27" s="65"/>
      <c r="B27" s="96" t="s">
        <v>11</v>
      </c>
      <c r="C27" s="130"/>
      <c r="D27" s="131"/>
      <c r="E27" s="94"/>
      <c r="F27" s="94"/>
      <c r="G27" s="94"/>
      <c r="H27" s="108"/>
      <c r="I27" s="245"/>
    </row>
    <row r="28" spans="1:14" ht="43.5" customHeight="1" thickBot="1" x14ac:dyDescent="0.3">
      <c r="A28" s="66" t="s">
        <v>80</v>
      </c>
      <c r="B28" s="98"/>
      <c r="C28" s="125"/>
      <c r="D28" s="126"/>
      <c r="E28" s="95"/>
      <c r="F28" s="95"/>
      <c r="G28" s="95"/>
      <c r="H28" s="109"/>
      <c r="I28" s="246"/>
    </row>
    <row r="29" spans="1:14" ht="28.5" customHeight="1" thickBot="1" x14ac:dyDescent="0.3">
      <c r="A29" s="88" t="s">
        <v>288</v>
      </c>
      <c r="B29" s="91"/>
      <c r="C29" s="91"/>
      <c r="D29" s="91"/>
      <c r="E29" s="91"/>
      <c r="F29" s="91"/>
      <c r="G29" s="91"/>
      <c r="H29" s="91"/>
      <c r="I29" s="92"/>
    </row>
    <row r="30" spans="1:14" ht="136.5" customHeight="1" thickBot="1" x14ac:dyDescent="0.3">
      <c r="A30" s="66" t="s">
        <v>86</v>
      </c>
      <c r="B30" s="66" t="s">
        <v>294</v>
      </c>
      <c r="C30" s="147" t="s">
        <v>295</v>
      </c>
      <c r="D30" s="126"/>
      <c r="E30" s="67" t="s">
        <v>296</v>
      </c>
      <c r="F30" s="67" t="s">
        <v>4</v>
      </c>
      <c r="G30" s="66" t="s">
        <v>5</v>
      </c>
      <c r="H30" s="67"/>
      <c r="I30" s="8"/>
    </row>
    <row r="31" spans="1:14" ht="39" customHeight="1" thickBot="1" x14ac:dyDescent="0.3">
      <c r="A31" s="66" t="s">
        <v>87</v>
      </c>
      <c r="B31" s="5" t="s">
        <v>176</v>
      </c>
      <c r="C31" s="138"/>
      <c r="D31" s="139"/>
      <c r="E31" s="80" t="s">
        <v>297</v>
      </c>
      <c r="F31" s="4"/>
      <c r="G31" s="14"/>
      <c r="H31" s="11" t="s">
        <v>298</v>
      </c>
      <c r="I31" s="70">
        <f>E31*0.0016*2.392</f>
        <v>6.9348863999999999</v>
      </c>
    </row>
    <row r="32" spans="1:14" ht="155.25" customHeight="1" thickBot="1" x14ac:dyDescent="0.3">
      <c r="A32" s="66" t="s">
        <v>88</v>
      </c>
      <c r="B32" s="66" t="s">
        <v>289</v>
      </c>
      <c r="C32" s="147" t="s">
        <v>290</v>
      </c>
      <c r="D32" s="126"/>
      <c r="E32" s="67" t="s">
        <v>291</v>
      </c>
      <c r="F32" s="67" t="s">
        <v>4</v>
      </c>
      <c r="G32" s="66" t="s">
        <v>5</v>
      </c>
      <c r="H32" s="67"/>
      <c r="I32" s="68"/>
    </row>
    <row r="33" spans="1:9" ht="30.75" customHeight="1" thickBot="1" x14ac:dyDescent="0.3">
      <c r="A33" s="66" t="s">
        <v>150</v>
      </c>
      <c r="B33" s="5" t="s">
        <v>176</v>
      </c>
      <c r="C33" s="138"/>
      <c r="D33" s="139"/>
      <c r="E33" s="80" t="s">
        <v>292</v>
      </c>
      <c r="F33" s="4"/>
      <c r="G33" s="14"/>
      <c r="H33" s="11" t="s">
        <v>299</v>
      </c>
      <c r="I33" s="70">
        <f>E33*0.0016*2.392</f>
        <v>8.5729279999999992</v>
      </c>
    </row>
    <row r="34" spans="1:9" ht="34.5" customHeight="1" thickBot="1" x14ac:dyDescent="0.3">
      <c r="A34" s="156" t="s">
        <v>57</v>
      </c>
      <c r="B34" s="157"/>
      <c r="C34" s="157"/>
      <c r="D34" s="157"/>
      <c r="E34" s="157"/>
      <c r="F34" s="157"/>
      <c r="G34" s="157"/>
      <c r="H34" s="157"/>
      <c r="I34" s="158"/>
    </row>
    <row r="35" spans="1:9" x14ac:dyDescent="0.25">
      <c r="A35" s="94" t="s">
        <v>90</v>
      </c>
      <c r="B35" s="102" t="s">
        <v>58</v>
      </c>
      <c r="C35" s="102" t="s">
        <v>59</v>
      </c>
      <c r="D35" s="104"/>
      <c r="E35" s="106" t="s">
        <v>177</v>
      </c>
      <c r="F35" s="106" t="s">
        <v>4</v>
      </c>
      <c r="G35" s="106" t="s">
        <v>5</v>
      </c>
      <c r="H35" s="108">
        <v>17.8</v>
      </c>
      <c r="I35" s="241">
        <f>E37*42.05*2.392/1000</f>
        <v>465.19914999999997</v>
      </c>
    </row>
    <row r="36" spans="1:9" ht="36.75" customHeight="1" thickBot="1" x14ac:dyDescent="0.3">
      <c r="A36" s="95"/>
      <c r="B36" s="103"/>
      <c r="C36" s="103"/>
      <c r="D36" s="105"/>
      <c r="E36" s="107"/>
      <c r="F36" s="107"/>
      <c r="G36" s="107"/>
      <c r="H36" s="108"/>
      <c r="I36" s="242"/>
    </row>
    <row r="37" spans="1:9" ht="32.25" customHeight="1" thickBot="1" x14ac:dyDescent="0.3">
      <c r="A37" s="65" t="s">
        <v>91</v>
      </c>
      <c r="B37" s="81" t="s">
        <v>176</v>
      </c>
      <c r="C37" s="150"/>
      <c r="D37" s="151"/>
      <c r="E37" s="81">
        <v>4625</v>
      </c>
      <c r="F37" s="82"/>
      <c r="G37" s="82"/>
      <c r="H37" s="108"/>
      <c r="I37" s="243"/>
    </row>
    <row r="38" spans="1:9" ht="33.75" customHeight="1" thickBot="1" x14ac:dyDescent="0.3">
      <c r="A38" s="88" t="s">
        <v>284</v>
      </c>
      <c r="B38" s="89"/>
      <c r="C38" s="89"/>
      <c r="D38" s="89"/>
      <c r="E38" s="89"/>
      <c r="F38" s="89"/>
      <c r="G38" s="89"/>
      <c r="H38" s="89"/>
      <c r="I38" s="90"/>
    </row>
    <row r="39" spans="1:9" x14ac:dyDescent="0.25">
      <c r="A39" s="94" t="s">
        <v>93</v>
      </c>
      <c r="B39" s="102" t="s">
        <v>286</v>
      </c>
      <c r="C39" s="102" t="s">
        <v>285</v>
      </c>
      <c r="D39" s="104"/>
      <c r="E39" s="102" t="s">
        <v>287</v>
      </c>
      <c r="F39" s="106" t="s">
        <v>10</v>
      </c>
      <c r="G39" s="106" t="s">
        <v>5</v>
      </c>
      <c r="H39" s="108">
        <v>1892.8</v>
      </c>
      <c r="I39" s="238">
        <f>E41*0.0016*2.392</f>
        <v>45.926399999999994</v>
      </c>
    </row>
    <row r="40" spans="1:9" ht="37.5" customHeight="1" thickBot="1" x14ac:dyDescent="0.3">
      <c r="A40" s="95"/>
      <c r="B40" s="103"/>
      <c r="C40" s="103"/>
      <c r="D40" s="105"/>
      <c r="E40" s="103"/>
      <c r="F40" s="107"/>
      <c r="G40" s="107"/>
      <c r="H40" s="108"/>
      <c r="I40" s="239"/>
    </row>
    <row r="41" spans="1:9" ht="29.25" customHeight="1" thickBot="1" x14ac:dyDescent="0.3">
      <c r="A41" s="66" t="s">
        <v>94</v>
      </c>
      <c r="B41" s="5" t="s">
        <v>176</v>
      </c>
      <c r="C41" s="112"/>
      <c r="D41" s="113"/>
      <c r="E41" s="5">
        <v>12000</v>
      </c>
      <c r="F41" s="2"/>
      <c r="G41" s="2"/>
      <c r="H41" s="109"/>
      <c r="I41" s="240"/>
    </row>
    <row r="42" spans="1:9" ht="31.5" customHeight="1" thickBot="1" x14ac:dyDescent="0.3">
      <c r="A42" s="88" t="s">
        <v>92</v>
      </c>
      <c r="B42" s="91"/>
      <c r="C42" s="91"/>
      <c r="D42" s="91"/>
      <c r="E42" s="91"/>
      <c r="F42" s="91"/>
      <c r="G42" s="91"/>
      <c r="H42" s="91"/>
      <c r="I42" s="92"/>
    </row>
    <row r="43" spans="1:9" x14ac:dyDescent="0.25">
      <c r="A43" s="93" t="s">
        <v>93</v>
      </c>
      <c r="B43" s="93" t="s">
        <v>30</v>
      </c>
      <c r="C43" s="123" t="s">
        <v>29</v>
      </c>
      <c r="D43" s="124"/>
      <c r="E43" s="93" t="s">
        <v>30</v>
      </c>
      <c r="F43" s="93" t="s">
        <v>109</v>
      </c>
      <c r="G43" s="93" t="s">
        <v>5</v>
      </c>
      <c r="H43" s="96"/>
      <c r="I43" s="96"/>
    </row>
    <row r="44" spans="1:9" x14ac:dyDescent="0.25">
      <c r="A44" s="94"/>
      <c r="B44" s="94"/>
      <c r="C44" s="130"/>
      <c r="D44" s="131"/>
      <c r="E44" s="94"/>
      <c r="F44" s="94"/>
      <c r="G44" s="94"/>
      <c r="H44" s="97"/>
      <c r="I44" s="97"/>
    </row>
    <row r="45" spans="1:9" ht="12.75" customHeight="1" thickBot="1" x14ac:dyDescent="0.3">
      <c r="A45" s="94"/>
      <c r="B45" s="94"/>
      <c r="C45" s="130"/>
      <c r="D45" s="131"/>
      <c r="E45" s="94"/>
      <c r="F45" s="94"/>
      <c r="G45" s="94"/>
      <c r="H45" s="97"/>
      <c r="I45" s="97"/>
    </row>
    <row r="46" spans="1:9" ht="15.75" hidden="1" customHeight="1" thickBot="1" x14ac:dyDescent="0.3">
      <c r="A46" s="95"/>
      <c r="B46" s="95"/>
      <c r="C46" s="130"/>
      <c r="D46" s="131"/>
      <c r="E46" s="95"/>
      <c r="F46" s="94"/>
      <c r="G46" s="94"/>
      <c r="H46" s="98"/>
      <c r="I46" s="98"/>
    </row>
    <row r="47" spans="1:9" ht="15.75" thickBot="1" x14ac:dyDescent="0.3">
      <c r="A47" s="8"/>
      <c r="B47" s="8"/>
      <c r="C47" s="130"/>
      <c r="D47" s="131"/>
      <c r="E47" s="8"/>
      <c r="F47" s="94"/>
      <c r="G47" s="94"/>
      <c r="H47" s="15"/>
      <c r="I47" s="15"/>
    </row>
    <row r="48" spans="1:9" ht="29.25" thickBot="1" x14ac:dyDescent="0.3">
      <c r="A48" s="66" t="s">
        <v>94</v>
      </c>
      <c r="B48" s="3" t="s">
        <v>205</v>
      </c>
      <c r="C48" s="132"/>
      <c r="D48" s="133"/>
      <c r="E48" s="29">
        <v>3</v>
      </c>
      <c r="F48" s="136"/>
      <c r="G48" s="136"/>
      <c r="H48" s="31">
        <v>290.70999999999998</v>
      </c>
      <c r="I48" s="86">
        <f>E48*0.18*2.392</f>
        <v>1.2916799999999999</v>
      </c>
    </row>
    <row r="49" spans="1:9" ht="30.75" customHeight="1" thickBot="1" x14ac:dyDescent="0.3">
      <c r="A49" s="66" t="s">
        <v>95</v>
      </c>
      <c r="B49" s="3" t="s">
        <v>141</v>
      </c>
      <c r="C49" s="132"/>
      <c r="D49" s="133"/>
      <c r="E49" s="29">
        <v>1</v>
      </c>
      <c r="F49" s="136"/>
      <c r="G49" s="136"/>
      <c r="H49" s="31">
        <v>19.03</v>
      </c>
      <c r="I49" s="86">
        <f>E49*0.18*2.392</f>
        <v>0.43055999999999994</v>
      </c>
    </row>
    <row r="50" spans="1:9" ht="30" customHeight="1" thickBot="1" x14ac:dyDescent="0.3">
      <c r="A50" s="66" t="s">
        <v>96</v>
      </c>
      <c r="B50" s="3" t="s">
        <v>206</v>
      </c>
      <c r="C50" s="132"/>
      <c r="D50" s="133"/>
      <c r="E50" s="29">
        <v>7</v>
      </c>
      <c r="F50" s="136"/>
      <c r="G50" s="136"/>
      <c r="H50" s="31">
        <v>122.78</v>
      </c>
      <c r="I50" s="86">
        <f t="shared" ref="I50:I102" si="0">E50*0.18*2.392</f>
        <v>3.0139199999999997</v>
      </c>
    </row>
    <row r="51" spans="1:9" ht="29.25" customHeight="1" thickBot="1" x14ac:dyDescent="0.3">
      <c r="A51" s="66" t="s">
        <v>97</v>
      </c>
      <c r="B51" s="3" t="s">
        <v>207</v>
      </c>
      <c r="C51" s="132"/>
      <c r="D51" s="133"/>
      <c r="E51" s="29">
        <v>4</v>
      </c>
      <c r="F51" s="136"/>
      <c r="G51" s="136"/>
      <c r="H51" s="31">
        <v>92.3</v>
      </c>
      <c r="I51" s="86">
        <f t="shared" si="0"/>
        <v>1.7222399999999998</v>
      </c>
    </row>
    <row r="52" spans="1:9" ht="31.5" customHeight="1" thickBot="1" x14ac:dyDescent="0.3">
      <c r="A52" s="66" t="s">
        <v>98</v>
      </c>
      <c r="B52" s="3" t="s">
        <v>179</v>
      </c>
      <c r="C52" s="132"/>
      <c r="D52" s="133"/>
      <c r="E52" s="29">
        <v>17</v>
      </c>
      <c r="F52" s="136"/>
      <c r="G52" s="136"/>
      <c r="H52" s="31">
        <v>104.47</v>
      </c>
      <c r="I52" s="86">
        <f t="shared" si="0"/>
        <v>7.3195199999999998</v>
      </c>
    </row>
    <row r="53" spans="1:9" ht="30" customHeight="1" thickBot="1" x14ac:dyDescent="0.3">
      <c r="A53" s="66" t="s">
        <v>99</v>
      </c>
      <c r="B53" s="3" t="s">
        <v>208</v>
      </c>
      <c r="C53" s="132"/>
      <c r="D53" s="133"/>
      <c r="E53" s="29">
        <v>1</v>
      </c>
      <c r="F53" s="136"/>
      <c r="G53" s="136"/>
      <c r="H53" s="31">
        <v>20.100000000000001</v>
      </c>
      <c r="I53" s="86">
        <f t="shared" si="0"/>
        <v>0.43055999999999994</v>
      </c>
    </row>
    <row r="54" spans="1:9" ht="30" customHeight="1" thickBot="1" x14ac:dyDescent="0.3">
      <c r="A54" s="66" t="s">
        <v>100</v>
      </c>
      <c r="B54" s="3" t="s">
        <v>199</v>
      </c>
      <c r="C54" s="132"/>
      <c r="D54" s="133"/>
      <c r="E54" s="29">
        <v>1</v>
      </c>
      <c r="F54" s="136"/>
      <c r="G54" s="136"/>
      <c r="H54" s="31">
        <v>20.95</v>
      </c>
      <c r="I54" s="86">
        <f t="shared" si="0"/>
        <v>0.43055999999999994</v>
      </c>
    </row>
    <row r="55" spans="1:9" ht="29.25" customHeight="1" thickBot="1" x14ac:dyDescent="0.3">
      <c r="A55" s="66" t="s">
        <v>101</v>
      </c>
      <c r="B55" s="3" t="s">
        <v>209</v>
      </c>
      <c r="C55" s="132"/>
      <c r="D55" s="133"/>
      <c r="E55" s="29">
        <v>2</v>
      </c>
      <c r="F55" s="136"/>
      <c r="G55" s="136"/>
      <c r="H55" s="31">
        <v>46.45</v>
      </c>
      <c r="I55" s="86">
        <f t="shared" si="0"/>
        <v>0.86111999999999989</v>
      </c>
    </row>
    <row r="56" spans="1:9" ht="38.25" customHeight="1" thickBot="1" x14ac:dyDescent="0.3">
      <c r="A56" s="66" t="s">
        <v>102</v>
      </c>
      <c r="B56" s="3" t="s">
        <v>141</v>
      </c>
      <c r="C56" s="132"/>
      <c r="D56" s="133"/>
      <c r="E56" s="29">
        <v>1</v>
      </c>
      <c r="F56" s="136"/>
      <c r="G56" s="136"/>
      <c r="H56" s="31">
        <v>17.64</v>
      </c>
      <c r="I56" s="86">
        <f t="shared" si="0"/>
        <v>0.43055999999999994</v>
      </c>
    </row>
    <row r="57" spans="1:9" ht="31.5" customHeight="1" thickBot="1" x14ac:dyDescent="0.3">
      <c r="A57" s="66" t="s">
        <v>103</v>
      </c>
      <c r="B57" s="3" t="s">
        <v>210</v>
      </c>
      <c r="C57" s="132"/>
      <c r="D57" s="133"/>
      <c r="E57" s="29">
        <v>2</v>
      </c>
      <c r="F57" s="136"/>
      <c r="G57" s="136"/>
      <c r="H57" s="31">
        <v>38.799999999999997</v>
      </c>
      <c r="I57" s="86">
        <f t="shared" si="0"/>
        <v>0.86111999999999989</v>
      </c>
    </row>
    <row r="58" spans="1:9" ht="31.5" customHeight="1" thickBot="1" x14ac:dyDescent="0.3">
      <c r="A58" s="66" t="s">
        <v>104</v>
      </c>
      <c r="B58" s="3" t="s">
        <v>211</v>
      </c>
      <c r="C58" s="132"/>
      <c r="D58" s="133"/>
      <c r="E58" s="29">
        <v>17</v>
      </c>
      <c r="F58" s="136"/>
      <c r="G58" s="136"/>
      <c r="H58" s="31">
        <v>607.89</v>
      </c>
      <c r="I58" s="86">
        <f t="shared" si="0"/>
        <v>7.3195199999999998</v>
      </c>
    </row>
    <row r="59" spans="1:9" ht="33" customHeight="1" thickBot="1" x14ac:dyDescent="0.3">
      <c r="A59" s="66" t="s">
        <v>105</v>
      </c>
      <c r="B59" s="3" t="s">
        <v>183</v>
      </c>
      <c r="C59" s="132"/>
      <c r="D59" s="133"/>
      <c r="E59" s="29">
        <v>3</v>
      </c>
      <c r="F59" s="136"/>
      <c r="G59" s="136"/>
      <c r="H59" s="31">
        <v>102.8</v>
      </c>
      <c r="I59" s="86">
        <f t="shared" si="0"/>
        <v>1.2916799999999999</v>
      </c>
    </row>
    <row r="60" spans="1:9" ht="33" customHeight="1" thickBot="1" x14ac:dyDescent="0.3">
      <c r="A60" s="66" t="s">
        <v>106</v>
      </c>
      <c r="B60" s="3" t="s">
        <v>212</v>
      </c>
      <c r="C60" s="132"/>
      <c r="D60" s="133"/>
      <c r="E60" s="29">
        <v>2</v>
      </c>
      <c r="F60" s="136"/>
      <c r="G60" s="136"/>
      <c r="H60" s="31">
        <v>68.56</v>
      </c>
      <c r="I60" s="86">
        <f t="shared" si="0"/>
        <v>0.86111999999999989</v>
      </c>
    </row>
    <row r="61" spans="1:9" ht="35.25" customHeight="1" thickBot="1" x14ac:dyDescent="0.3">
      <c r="A61" s="66" t="s">
        <v>107</v>
      </c>
      <c r="B61" s="3" t="s">
        <v>213</v>
      </c>
      <c r="C61" s="132"/>
      <c r="D61" s="133"/>
      <c r="E61" s="29">
        <v>3</v>
      </c>
      <c r="F61" s="136"/>
      <c r="G61" s="136"/>
      <c r="H61" s="31">
        <v>103</v>
      </c>
      <c r="I61" s="86">
        <f t="shared" si="0"/>
        <v>1.2916799999999999</v>
      </c>
    </row>
    <row r="62" spans="1:9" ht="30" customHeight="1" thickBot="1" x14ac:dyDescent="0.3">
      <c r="A62" s="66" t="s">
        <v>108</v>
      </c>
      <c r="B62" s="3" t="s">
        <v>214</v>
      </c>
      <c r="C62" s="132"/>
      <c r="D62" s="133"/>
      <c r="E62" s="29">
        <v>5</v>
      </c>
      <c r="F62" s="136"/>
      <c r="G62" s="136"/>
      <c r="H62" s="31">
        <v>171.46</v>
      </c>
      <c r="I62" s="86">
        <f t="shared" si="0"/>
        <v>2.1527999999999996</v>
      </c>
    </row>
    <row r="63" spans="1:9" ht="31.5" customHeight="1" thickBot="1" x14ac:dyDescent="0.3">
      <c r="A63" s="66" t="s">
        <v>215</v>
      </c>
      <c r="B63" s="3" t="s">
        <v>216</v>
      </c>
      <c r="C63" s="132"/>
      <c r="D63" s="133"/>
      <c r="E63" s="29">
        <v>2</v>
      </c>
      <c r="F63" s="136"/>
      <c r="G63" s="136"/>
      <c r="H63" s="31">
        <v>68.66</v>
      </c>
      <c r="I63" s="86">
        <f t="shared" si="0"/>
        <v>0.86111999999999989</v>
      </c>
    </row>
    <row r="64" spans="1:9" ht="32.25" customHeight="1" thickBot="1" x14ac:dyDescent="0.3">
      <c r="A64" s="66" t="s">
        <v>217</v>
      </c>
      <c r="B64" s="3" t="s">
        <v>218</v>
      </c>
      <c r="C64" s="132"/>
      <c r="D64" s="133"/>
      <c r="E64" s="29">
        <v>3</v>
      </c>
      <c r="F64" s="136"/>
      <c r="G64" s="136"/>
      <c r="H64" s="31">
        <v>102.7</v>
      </c>
      <c r="I64" s="86">
        <f t="shared" si="0"/>
        <v>1.2916799999999999</v>
      </c>
    </row>
    <row r="65" spans="1:9" ht="28.5" customHeight="1" thickBot="1" x14ac:dyDescent="0.3">
      <c r="A65" s="66" t="s">
        <v>219</v>
      </c>
      <c r="B65" s="3" t="s">
        <v>220</v>
      </c>
      <c r="C65" s="132"/>
      <c r="D65" s="133"/>
      <c r="E65" s="29">
        <v>1</v>
      </c>
      <c r="F65" s="136"/>
      <c r="G65" s="136"/>
      <c r="H65" s="31">
        <v>34.229999999999997</v>
      </c>
      <c r="I65" s="86">
        <f t="shared" si="0"/>
        <v>0.43055999999999994</v>
      </c>
    </row>
    <row r="66" spans="1:9" ht="34.5" customHeight="1" thickBot="1" x14ac:dyDescent="0.3">
      <c r="A66" s="66" t="s">
        <v>221</v>
      </c>
      <c r="B66" s="3" t="s">
        <v>222</v>
      </c>
      <c r="C66" s="132"/>
      <c r="D66" s="133"/>
      <c r="E66" s="29">
        <v>1</v>
      </c>
      <c r="F66" s="136"/>
      <c r="G66" s="136"/>
      <c r="H66" s="31">
        <v>21.04</v>
      </c>
      <c r="I66" s="86">
        <f t="shared" si="0"/>
        <v>0.43055999999999994</v>
      </c>
    </row>
    <row r="67" spans="1:9" ht="41.25" customHeight="1" thickBot="1" x14ac:dyDescent="0.3">
      <c r="A67" s="66" t="s">
        <v>223</v>
      </c>
      <c r="B67" s="3" t="s">
        <v>224</v>
      </c>
      <c r="C67" s="132"/>
      <c r="D67" s="133"/>
      <c r="E67" s="29">
        <v>1</v>
      </c>
      <c r="F67" s="136"/>
      <c r="G67" s="136"/>
      <c r="H67" s="31">
        <v>21.45</v>
      </c>
      <c r="I67" s="86">
        <f t="shared" si="0"/>
        <v>0.43055999999999994</v>
      </c>
    </row>
    <row r="68" spans="1:9" ht="33" customHeight="1" thickBot="1" x14ac:dyDescent="0.3">
      <c r="A68" s="66" t="s">
        <v>225</v>
      </c>
      <c r="B68" s="3" t="s">
        <v>212</v>
      </c>
      <c r="C68" s="132"/>
      <c r="D68" s="133"/>
      <c r="E68" s="29">
        <v>1</v>
      </c>
      <c r="F68" s="136"/>
      <c r="G68" s="136"/>
      <c r="H68" s="31">
        <v>25.95</v>
      </c>
      <c r="I68" s="86">
        <f t="shared" si="0"/>
        <v>0.43055999999999994</v>
      </c>
    </row>
    <row r="69" spans="1:9" ht="39" customHeight="1" thickBot="1" x14ac:dyDescent="0.3">
      <c r="A69" s="66" t="s">
        <v>226</v>
      </c>
      <c r="B69" s="3" t="s">
        <v>227</v>
      </c>
      <c r="C69" s="132"/>
      <c r="D69" s="133"/>
      <c r="E69" s="29">
        <v>2</v>
      </c>
      <c r="F69" s="136"/>
      <c r="G69" s="136"/>
      <c r="H69" s="31">
        <v>38.58</v>
      </c>
      <c r="I69" s="86">
        <f t="shared" si="0"/>
        <v>0.86111999999999989</v>
      </c>
    </row>
    <row r="70" spans="1:9" ht="35.25" customHeight="1" thickBot="1" x14ac:dyDescent="0.3">
      <c r="A70" s="66" t="s">
        <v>228</v>
      </c>
      <c r="B70" s="3" t="s">
        <v>181</v>
      </c>
      <c r="C70" s="132"/>
      <c r="D70" s="133"/>
      <c r="E70" s="29">
        <v>2</v>
      </c>
      <c r="F70" s="136"/>
      <c r="G70" s="136"/>
      <c r="H70" s="31">
        <v>9.77</v>
      </c>
      <c r="I70" s="86">
        <f t="shared" si="0"/>
        <v>0.86111999999999989</v>
      </c>
    </row>
    <row r="71" spans="1:9" ht="33" customHeight="1" thickBot="1" x14ac:dyDescent="0.3">
      <c r="A71" s="66" t="s">
        <v>229</v>
      </c>
      <c r="B71" s="3" t="s">
        <v>230</v>
      </c>
      <c r="C71" s="132"/>
      <c r="D71" s="133"/>
      <c r="E71" s="29">
        <v>2</v>
      </c>
      <c r="F71" s="136"/>
      <c r="G71" s="136"/>
      <c r="H71" s="31">
        <v>30.46</v>
      </c>
      <c r="I71" s="86">
        <f t="shared" si="0"/>
        <v>0.86111999999999989</v>
      </c>
    </row>
    <row r="72" spans="1:9" ht="35.25" customHeight="1" thickBot="1" x14ac:dyDescent="0.3">
      <c r="A72" s="66" t="s">
        <v>231</v>
      </c>
      <c r="B72" s="3" t="s">
        <v>198</v>
      </c>
      <c r="C72" s="132"/>
      <c r="D72" s="133"/>
      <c r="E72" s="29">
        <v>1</v>
      </c>
      <c r="F72" s="136"/>
      <c r="G72" s="136"/>
      <c r="H72" s="31">
        <v>19.93</v>
      </c>
      <c r="I72" s="86">
        <f t="shared" si="0"/>
        <v>0.43055999999999994</v>
      </c>
    </row>
    <row r="73" spans="1:9" ht="33" customHeight="1" thickBot="1" x14ac:dyDescent="0.3">
      <c r="A73" s="66" t="s">
        <v>232</v>
      </c>
      <c r="B73" s="3" t="s">
        <v>233</v>
      </c>
      <c r="C73" s="132"/>
      <c r="D73" s="133"/>
      <c r="E73" s="29">
        <v>1</v>
      </c>
      <c r="F73" s="136"/>
      <c r="G73" s="136"/>
      <c r="H73" s="31">
        <v>19.93</v>
      </c>
      <c r="I73" s="86">
        <f t="shared" si="0"/>
        <v>0.43055999999999994</v>
      </c>
    </row>
    <row r="74" spans="1:9" ht="33" customHeight="1" thickBot="1" x14ac:dyDescent="0.3">
      <c r="A74" s="66" t="s">
        <v>234</v>
      </c>
      <c r="B74" s="3" t="s">
        <v>235</v>
      </c>
      <c r="C74" s="132"/>
      <c r="D74" s="133"/>
      <c r="E74" s="29">
        <v>2</v>
      </c>
      <c r="F74" s="136"/>
      <c r="G74" s="136"/>
      <c r="H74" s="31">
        <v>99.78</v>
      </c>
      <c r="I74" s="86">
        <f t="shared" si="0"/>
        <v>0.86111999999999989</v>
      </c>
    </row>
    <row r="75" spans="1:9" ht="30" customHeight="1" thickBot="1" x14ac:dyDescent="0.3">
      <c r="A75" s="66" t="s">
        <v>236</v>
      </c>
      <c r="B75" s="3" t="s">
        <v>237</v>
      </c>
      <c r="C75" s="132"/>
      <c r="D75" s="133"/>
      <c r="E75" s="29">
        <v>2</v>
      </c>
      <c r="F75" s="136"/>
      <c r="G75" s="136"/>
      <c r="H75" s="31">
        <v>64.569999999999993</v>
      </c>
      <c r="I75" s="86">
        <f t="shared" si="0"/>
        <v>0.86111999999999989</v>
      </c>
    </row>
    <row r="76" spans="1:9" ht="32.25" customHeight="1" thickBot="1" x14ac:dyDescent="0.3">
      <c r="A76" s="66" t="s">
        <v>238</v>
      </c>
      <c r="B76" s="3" t="s">
        <v>239</v>
      </c>
      <c r="C76" s="132"/>
      <c r="D76" s="133"/>
      <c r="E76" s="29">
        <v>1</v>
      </c>
      <c r="F76" s="136"/>
      <c r="G76" s="136"/>
      <c r="H76" s="31">
        <v>22.25</v>
      </c>
      <c r="I76" s="86">
        <f t="shared" si="0"/>
        <v>0.43055999999999994</v>
      </c>
    </row>
    <row r="77" spans="1:9" ht="33" customHeight="1" thickBot="1" x14ac:dyDescent="0.3">
      <c r="A77" s="66" t="s">
        <v>240</v>
      </c>
      <c r="B77" s="3" t="s">
        <v>209</v>
      </c>
      <c r="C77" s="132"/>
      <c r="D77" s="133"/>
      <c r="E77" s="29">
        <v>1</v>
      </c>
      <c r="F77" s="136"/>
      <c r="G77" s="136"/>
      <c r="H77" s="31">
        <v>19.579999999999998</v>
      </c>
      <c r="I77" s="86">
        <f t="shared" si="0"/>
        <v>0.43055999999999994</v>
      </c>
    </row>
    <row r="78" spans="1:9" ht="30.75" customHeight="1" thickBot="1" x14ac:dyDescent="0.3">
      <c r="A78" s="66" t="s">
        <v>241</v>
      </c>
      <c r="B78" s="3" t="s">
        <v>242</v>
      </c>
      <c r="C78" s="132"/>
      <c r="D78" s="133"/>
      <c r="E78" s="29">
        <v>1</v>
      </c>
      <c r="F78" s="136"/>
      <c r="G78" s="136"/>
      <c r="H78" s="31">
        <v>26.69</v>
      </c>
      <c r="I78" s="86">
        <f t="shared" si="0"/>
        <v>0.43055999999999994</v>
      </c>
    </row>
    <row r="79" spans="1:9" ht="31.5" customHeight="1" thickBot="1" x14ac:dyDescent="0.3">
      <c r="A79" s="66" t="s">
        <v>243</v>
      </c>
      <c r="B79" s="3" t="s">
        <v>244</v>
      </c>
      <c r="C79" s="132"/>
      <c r="D79" s="133"/>
      <c r="E79" s="29">
        <v>8</v>
      </c>
      <c r="F79" s="136"/>
      <c r="G79" s="136"/>
      <c r="H79" s="31">
        <v>431.92</v>
      </c>
      <c r="I79" s="86">
        <f t="shared" si="0"/>
        <v>3.4444799999999995</v>
      </c>
    </row>
    <row r="80" spans="1:9" ht="33.75" customHeight="1" thickBot="1" x14ac:dyDescent="0.3">
      <c r="A80" s="66" t="s">
        <v>245</v>
      </c>
      <c r="B80" s="3" t="s">
        <v>246</v>
      </c>
      <c r="C80" s="132"/>
      <c r="D80" s="133"/>
      <c r="E80" s="29">
        <v>2</v>
      </c>
      <c r="F80" s="136"/>
      <c r="G80" s="136"/>
      <c r="H80" s="31">
        <v>39.299999999999997</v>
      </c>
      <c r="I80" s="86">
        <f t="shared" si="0"/>
        <v>0.86111999999999989</v>
      </c>
    </row>
    <row r="81" spans="1:9" ht="39.75" customHeight="1" thickBot="1" x14ac:dyDescent="0.3">
      <c r="A81" s="66" t="s">
        <v>247</v>
      </c>
      <c r="B81" s="3" t="s">
        <v>248</v>
      </c>
      <c r="C81" s="132"/>
      <c r="D81" s="133"/>
      <c r="E81" s="29">
        <v>1</v>
      </c>
      <c r="F81" s="136"/>
      <c r="G81" s="136"/>
      <c r="H81" s="31">
        <v>15.95</v>
      </c>
      <c r="I81" s="86">
        <f t="shared" si="0"/>
        <v>0.43055999999999994</v>
      </c>
    </row>
    <row r="82" spans="1:9" ht="30.75" customHeight="1" thickBot="1" x14ac:dyDescent="0.3">
      <c r="A82" s="66" t="s">
        <v>249</v>
      </c>
      <c r="B82" s="3" t="s">
        <v>250</v>
      </c>
      <c r="C82" s="132"/>
      <c r="D82" s="133"/>
      <c r="E82" s="29">
        <v>2</v>
      </c>
      <c r="F82" s="136"/>
      <c r="G82" s="136"/>
      <c r="H82" s="31">
        <v>31.12</v>
      </c>
      <c r="I82" s="86">
        <f t="shared" si="0"/>
        <v>0.86111999999999989</v>
      </c>
    </row>
    <row r="83" spans="1:9" ht="36" customHeight="1" thickBot="1" x14ac:dyDescent="0.3">
      <c r="A83" s="66" t="s">
        <v>251</v>
      </c>
      <c r="B83" s="3" t="s">
        <v>252</v>
      </c>
      <c r="C83" s="132"/>
      <c r="D83" s="133"/>
      <c r="E83" s="29">
        <v>6</v>
      </c>
      <c r="F83" s="136"/>
      <c r="G83" s="136"/>
      <c r="H83" s="31">
        <v>712.04</v>
      </c>
      <c r="I83" s="86">
        <f t="shared" si="0"/>
        <v>2.5833599999999999</v>
      </c>
    </row>
    <row r="84" spans="1:9" ht="32.25" customHeight="1" thickBot="1" x14ac:dyDescent="0.3">
      <c r="A84" s="66" t="s">
        <v>253</v>
      </c>
      <c r="B84" s="3" t="s">
        <v>250</v>
      </c>
      <c r="C84" s="132"/>
      <c r="D84" s="133"/>
      <c r="E84" s="29">
        <v>4</v>
      </c>
      <c r="F84" s="136"/>
      <c r="G84" s="136"/>
      <c r="H84" s="31">
        <v>66.459999999999994</v>
      </c>
      <c r="I84" s="86">
        <f t="shared" si="0"/>
        <v>1.7222399999999998</v>
      </c>
    </row>
    <row r="85" spans="1:9" ht="34.5" customHeight="1" thickBot="1" x14ac:dyDescent="0.3">
      <c r="A85" s="66" t="s">
        <v>254</v>
      </c>
      <c r="B85" s="3" t="s">
        <v>224</v>
      </c>
      <c r="C85" s="132"/>
      <c r="D85" s="133"/>
      <c r="E85" s="29">
        <v>1</v>
      </c>
      <c r="F85" s="136"/>
      <c r="G85" s="136"/>
      <c r="H85" s="31">
        <v>16.75</v>
      </c>
      <c r="I85" s="86">
        <f t="shared" si="0"/>
        <v>0.43055999999999994</v>
      </c>
    </row>
    <row r="86" spans="1:9" ht="35.25" customHeight="1" thickBot="1" x14ac:dyDescent="0.3">
      <c r="A86" s="66" t="s">
        <v>255</v>
      </c>
      <c r="B86" s="3" t="s">
        <v>256</v>
      </c>
      <c r="C86" s="132"/>
      <c r="D86" s="133"/>
      <c r="E86" s="29">
        <v>1</v>
      </c>
      <c r="F86" s="136"/>
      <c r="G86" s="136"/>
      <c r="H86" s="31">
        <v>16.739999999999998</v>
      </c>
      <c r="I86" s="86">
        <f t="shared" si="0"/>
        <v>0.43055999999999994</v>
      </c>
    </row>
    <row r="87" spans="1:9" ht="36" customHeight="1" thickBot="1" x14ac:dyDescent="0.3">
      <c r="A87" s="66" t="s">
        <v>257</v>
      </c>
      <c r="B87" s="3" t="s">
        <v>258</v>
      </c>
      <c r="C87" s="132"/>
      <c r="D87" s="133"/>
      <c r="E87" s="29">
        <v>1</v>
      </c>
      <c r="F87" s="136"/>
      <c r="G87" s="136"/>
      <c r="H87" s="31">
        <v>37.700000000000003</v>
      </c>
      <c r="I87" s="86">
        <f t="shared" si="0"/>
        <v>0.43055999999999994</v>
      </c>
    </row>
    <row r="88" spans="1:9" ht="38.25" customHeight="1" thickBot="1" x14ac:dyDescent="0.3">
      <c r="A88" s="66" t="s">
        <v>259</v>
      </c>
      <c r="B88" s="3" t="s">
        <v>256</v>
      </c>
      <c r="C88" s="132"/>
      <c r="D88" s="133"/>
      <c r="E88" s="29">
        <v>2</v>
      </c>
      <c r="F88" s="136"/>
      <c r="G88" s="136"/>
      <c r="H88" s="31">
        <v>109.41</v>
      </c>
      <c r="I88" s="86">
        <f t="shared" si="0"/>
        <v>0.86111999999999989</v>
      </c>
    </row>
    <row r="89" spans="1:9" ht="37.5" customHeight="1" thickBot="1" x14ac:dyDescent="0.3">
      <c r="A89" s="66" t="s">
        <v>260</v>
      </c>
      <c r="B89" s="3" t="s">
        <v>207</v>
      </c>
      <c r="C89" s="132"/>
      <c r="D89" s="133"/>
      <c r="E89" s="29">
        <v>1</v>
      </c>
      <c r="F89" s="136"/>
      <c r="G89" s="136"/>
      <c r="H89" s="31">
        <v>17012</v>
      </c>
      <c r="I89" s="86">
        <f t="shared" si="0"/>
        <v>0.43055999999999994</v>
      </c>
    </row>
    <row r="90" spans="1:9" ht="32.25" customHeight="1" thickBot="1" x14ac:dyDescent="0.3">
      <c r="A90" s="66" t="s">
        <v>261</v>
      </c>
      <c r="B90" s="3" t="s">
        <v>262</v>
      </c>
      <c r="C90" s="132"/>
      <c r="D90" s="133"/>
      <c r="E90" s="29">
        <v>6</v>
      </c>
      <c r="F90" s="136"/>
      <c r="G90" s="136"/>
      <c r="H90" s="31">
        <v>99.22</v>
      </c>
      <c r="I90" s="86">
        <f t="shared" si="0"/>
        <v>2.5833599999999999</v>
      </c>
    </row>
    <row r="91" spans="1:9" ht="34.5" customHeight="1" thickBot="1" x14ac:dyDescent="0.3">
      <c r="A91" s="66" t="s">
        <v>263</v>
      </c>
      <c r="B91" s="3" t="s">
        <v>264</v>
      </c>
      <c r="C91" s="132"/>
      <c r="D91" s="133"/>
      <c r="E91" s="29">
        <v>7</v>
      </c>
      <c r="F91" s="136"/>
      <c r="G91" s="136"/>
      <c r="H91" s="31">
        <v>99.95</v>
      </c>
      <c r="I91" s="86">
        <f t="shared" si="0"/>
        <v>3.0139199999999997</v>
      </c>
    </row>
    <row r="92" spans="1:9" ht="35.25" customHeight="1" thickBot="1" x14ac:dyDescent="0.3">
      <c r="A92" s="66" t="s">
        <v>265</v>
      </c>
      <c r="B92" s="3" t="s">
        <v>227</v>
      </c>
      <c r="C92" s="132"/>
      <c r="D92" s="133"/>
      <c r="E92" s="29">
        <v>5</v>
      </c>
      <c r="F92" s="136"/>
      <c r="G92" s="136"/>
      <c r="H92" s="31">
        <v>236.08</v>
      </c>
      <c r="I92" s="86">
        <f t="shared" si="0"/>
        <v>2.1527999999999996</v>
      </c>
    </row>
    <row r="93" spans="1:9" ht="36" customHeight="1" thickBot="1" x14ac:dyDescent="0.3">
      <c r="A93" s="66" t="s">
        <v>266</v>
      </c>
      <c r="B93" s="3" t="s">
        <v>267</v>
      </c>
      <c r="C93" s="132"/>
      <c r="D93" s="133"/>
      <c r="E93" s="29">
        <v>16</v>
      </c>
      <c r="F93" s="136"/>
      <c r="G93" s="136"/>
      <c r="H93" s="31">
        <v>70.02</v>
      </c>
      <c r="I93" s="86">
        <f t="shared" si="0"/>
        <v>6.8889599999999991</v>
      </c>
    </row>
    <row r="94" spans="1:9" ht="31.5" customHeight="1" thickBot="1" x14ac:dyDescent="0.3">
      <c r="A94" s="66" t="s">
        <v>269</v>
      </c>
      <c r="B94" s="3" t="s">
        <v>268</v>
      </c>
      <c r="C94" s="132"/>
      <c r="D94" s="133"/>
      <c r="E94" s="29">
        <v>6</v>
      </c>
      <c r="F94" s="136"/>
      <c r="G94" s="136"/>
      <c r="H94" s="31">
        <v>274.22000000000003</v>
      </c>
      <c r="I94" s="86">
        <f t="shared" si="0"/>
        <v>2.5833599999999999</v>
      </c>
    </row>
    <row r="95" spans="1:9" ht="34.5" customHeight="1" thickBot="1" x14ac:dyDescent="0.3">
      <c r="A95" s="66" t="s">
        <v>270</v>
      </c>
      <c r="B95" s="3" t="s">
        <v>271</v>
      </c>
      <c r="C95" s="132"/>
      <c r="D95" s="133"/>
      <c r="E95" s="29">
        <v>5</v>
      </c>
      <c r="F95" s="136"/>
      <c r="G95" s="136"/>
      <c r="H95" s="31">
        <v>229.29</v>
      </c>
      <c r="I95" s="86">
        <f t="shared" si="0"/>
        <v>2.1527999999999996</v>
      </c>
    </row>
    <row r="96" spans="1:9" ht="30" customHeight="1" thickBot="1" x14ac:dyDescent="0.3">
      <c r="A96" s="66" t="s">
        <v>272</v>
      </c>
      <c r="B96" s="3" t="s">
        <v>196</v>
      </c>
      <c r="C96" s="132"/>
      <c r="D96" s="133"/>
      <c r="E96" s="29">
        <v>2</v>
      </c>
      <c r="F96" s="136"/>
      <c r="G96" s="136"/>
      <c r="H96" s="31">
        <v>99.27</v>
      </c>
      <c r="I96" s="86">
        <f t="shared" si="0"/>
        <v>0.86111999999999989</v>
      </c>
    </row>
    <row r="97" spans="1:9" ht="30" customHeight="1" thickBot="1" x14ac:dyDescent="0.3">
      <c r="A97" s="66" t="s">
        <v>275</v>
      </c>
      <c r="B97" s="3" t="s">
        <v>273</v>
      </c>
      <c r="C97" s="132"/>
      <c r="D97" s="133"/>
      <c r="E97" s="29">
        <v>1</v>
      </c>
      <c r="F97" s="136"/>
      <c r="G97" s="136"/>
      <c r="H97" s="31">
        <v>33.630000000000003</v>
      </c>
      <c r="I97" s="86">
        <f t="shared" si="0"/>
        <v>0.43055999999999994</v>
      </c>
    </row>
    <row r="98" spans="1:9" ht="34.5" customHeight="1" thickBot="1" x14ac:dyDescent="0.3">
      <c r="A98" s="66" t="s">
        <v>276</v>
      </c>
      <c r="B98" s="3" t="s">
        <v>274</v>
      </c>
      <c r="C98" s="132"/>
      <c r="D98" s="133"/>
      <c r="E98" s="29">
        <v>3</v>
      </c>
      <c r="F98" s="136"/>
      <c r="G98" s="136"/>
      <c r="H98" s="31">
        <v>63.3</v>
      </c>
      <c r="I98" s="86">
        <f t="shared" si="0"/>
        <v>1.2916799999999999</v>
      </c>
    </row>
    <row r="99" spans="1:9" ht="33.75" customHeight="1" thickBot="1" x14ac:dyDescent="0.3">
      <c r="A99" s="66" t="s">
        <v>277</v>
      </c>
      <c r="B99" s="3" t="s">
        <v>258</v>
      </c>
      <c r="C99" s="132"/>
      <c r="D99" s="133"/>
      <c r="E99" s="29">
        <v>2</v>
      </c>
      <c r="F99" s="136"/>
      <c r="G99" s="136"/>
      <c r="H99" s="31">
        <v>42.2</v>
      </c>
      <c r="I99" s="86">
        <f t="shared" si="0"/>
        <v>0.86111999999999989</v>
      </c>
    </row>
    <row r="100" spans="1:9" ht="33" customHeight="1" thickBot="1" x14ac:dyDescent="0.3">
      <c r="A100" s="66" t="s">
        <v>278</v>
      </c>
      <c r="B100" s="3" t="s">
        <v>279</v>
      </c>
      <c r="C100" s="132"/>
      <c r="D100" s="133"/>
      <c r="E100" s="29">
        <v>2</v>
      </c>
      <c r="F100" s="136"/>
      <c r="G100" s="136"/>
      <c r="H100" s="31">
        <v>42.2</v>
      </c>
      <c r="I100" s="86">
        <f t="shared" si="0"/>
        <v>0.86111999999999989</v>
      </c>
    </row>
    <row r="101" spans="1:9" ht="36" customHeight="1" thickBot="1" x14ac:dyDescent="0.3">
      <c r="A101" s="66" t="s">
        <v>280</v>
      </c>
      <c r="B101" s="3" t="s">
        <v>267</v>
      </c>
      <c r="C101" s="132"/>
      <c r="D101" s="133"/>
      <c r="E101" s="29">
        <v>22</v>
      </c>
      <c r="F101" s="136"/>
      <c r="G101" s="136"/>
      <c r="H101" s="31">
        <v>76.22</v>
      </c>
      <c r="I101" s="86">
        <f t="shared" si="0"/>
        <v>9.4723199999999999</v>
      </c>
    </row>
    <row r="102" spans="1:9" ht="31.5" customHeight="1" thickBot="1" x14ac:dyDescent="0.3">
      <c r="A102" s="66" t="s">
        <v>281</v>
      </c>
      <c r="B102" s="3" t="s">
        <v>282</v>
      </c>
      <c r="C102" s="134"/>
      <c r="D102" s="135"/>
      <c r="E102" s="29">
        <v>3</v>
      </c>
      <c r="F102" s="137"/>
      <c r="G102" s="137"/>
      <c r="H102" s="31">
        <v>49.74</v>
      </c>
      <c r="I102" s="86">
        <f t="shared" si="0"/>
        <v>1.2916799999999999</v>
      </c>
    </row>
    <row r="103" spans="1:9" ht="16.5" thickBot="1" x14ac:dyDescent="0.3">
      <c r="A103" s="66"/>
      <c r="B103" s="3"/>
      <c r="C103" s="140"/>
      <c r="D103" s="141"/>
      <c r="E103" s="29"/>
      <c r="F103" s="77"/>
      <c r="G103" s="77"/>
      <c r="H103" s="31"/>
      <c r="I103" s="85"/>
    </row>
    <row r="104" spans="1:9" ht="29.25" customHeight="1" thickBot="1" x14ac:dyDescent="0.3">
      <c r="A104" s="66"/>
      <c r="B104" s="11" t="s">
        <v>15</v>
      </c>
      <c r="C104" s="138"/>
      <c r="D104" s="139"/>
      <c r="E104" s="30">
        <f>SUM(E48:E102)</f>
        <v>202</v>
      </c>
      <c r="F104" s="4"/>
      <c r="G104" s="4"/>
      <c r="H104" s="71">
        <f>SUM(H48:H102)</f>
        <v>22357.240000000009</v>
      </c>
      <c r="I104" s="86">
        <f>I48+I49+I50+I51+I52+I53+I54+I55+I56+I57+I58+I59+I60+I61+I62+I63+I64+I65+I66+I67+I68+I69+I70+I71+I72+I73+I74+I75+I76+I77+I78+I79+I81+I82+I83+I84+I85+I86+I87+I88+I89+I90+I91+I92+I93+I94+I95+I96+I97+I98+I99+I100+I101+I102</f>
        <v>86.111999999999981</v>
      </c>
    </row>
    <row r="105" spans="1:9" ht="63" customHeight="1" thickBot="1" x14ac:dyDescent="0.3">
      <c r="A105" s="66" t="s">
        <v>110</v>
      </c>
      <c r="B105" s="67" t="s">
        <v>42</v>
      </c>
      <c r="C105" s="123" t="s">
        <v>29</v>
      </c>
      <c r="D105" s="124"/>
      <c r="E105" s="67" t="s">
        <v>42</v>
      </c>
      <c r="F105" s="166" t="s">
        <v>109</v>
      </c>
      <c r="G105" s="124" t="s">
        <v>5</v>
      </c>
      <c r="H105" s="69"/>
      <c r="I105" s="8"/>
    </row>
    <row r="106" spans="1:9" ht="33.75" customHeight="1" thickBot="1" x14ac:dyDescent="0.3">
      <c r="A106" s="14" t="s">
        <v>111</v>
      </c>
      <c r="B106" s="3" t="s">
        <v>178</v>
      </c>
      <c r="C106" s="132"/>
      <c r="D106" s="133"/>
      <c r="E106" s="29">
        <v>4</v>
      </c>
      <c r="F106" s="202"/>
      <c r="G106" s="133"/>
      <c r="H106" s="73">
        <v>56.08</v>
      </c>
      <c r="I106" s="86">
        <f>E106*0.105*2.392</f>
        <v>1.00464</v>
      </c>
    </row>
    <row r="107" spans="1:9" ht="33.75" customHeight="1" thickBot="1" x14ac:dyDescent="0.3">
      <c r="A107" s="14" t="s">
        <v>112</v>
      </c>
      <c r="B107" s="3" t="s">
        <v>179</v>
      </c>
      <c r="C107" s="132"/>
      <c r="D107" s="133"/>
      <c r="E107" s="29">
        <v>36</v>
      </c>
      <c r="F107" s="202"/>
      <c r="G107" s="133"/>
      <c r="H107" s="73">
        <v>855.82</v>
      </c>
      <c r="I107" s="86">
        <f t="shared" ref="I107:I134" si="1">E107*0.105*2.392</f>
        <v>9.04176</v>
      </c>
    </row>
    <row r="108" spans="1:9" ht="36" customHeight="1" thickBot="1" x14ac:dyDescent="0.3">
      <c r="A108" s="14" t="s">
        <v>113</v>
      </c>
      <c r="B108" s="3" t="s">
        <v>180</v>
      </c>
      <c r="C108" s="132"/>
      <c r="D108" s="133"/>
      <c r="E108" s="29">
        <v>27</v>
      </c>
      <c r="F108" s="202"/>
      <c r="G108" s="133"/>
      <c r="H108" s="73">
        <v>593.57000000000005</v>
      </c>
      <c r="I108" s="86">
        <f t="shared" si="1"/>
        <v>6.78132</v>
      </c>
    </row>
    <row r="109" spans="1:9" ht="39" customHeight="1" thickBot="1" x14ac:dyDescent="0.3">
      <c r="A109" s="14" t="s">
        <v>114</v>
      </c>
      <c r="B109" s="3" t="s">
        <v>181</v>
      </c>
      <c r="C109" s="132"/>
      <c r="D109" s="133"/>
      <c r="E109" s="29">
        <v>27</v>
      </c>
      <c r="F109" s="202"/>
      <c r="G109" s="133"/>
      <c r="H109" s="73">
        <v>593.57000000000005</v>
      </c>
      <c r="I109" s="86">
        <f t="shared" si="1"/>
        <v>6.78132</v>
      </c>
    </row>
    <row r="110" spans="1:9" ht="35.25" customHeight="1" thickBot="1" x14ac:dyDescent="0.3">
      <c r="A110" s="14" t="s">
        <v>115</v>
      </c>
      <c r="B110" s="3" t="s">
        <v>182</v>
      </c>
      <c r="C110" s="132"/>
      <c r="D110" s="133"/>
      <c r="E110" s="29">
        <v>18</v>
      </c>
      <c r="F110" s="202"/>
      <c r="G110" s="133"/>
      <c r="H110" s="73">
        <v>447.83</v>
      </c>
      <c r="I110" s="86">
        <f t="shared" si="1"/>
        <v>4.52088</v>
      </c>
    </row>
    <row r="111" spans="1:9" ht="37.5" customHeight="1" thickBot="1" x14ac:dyDescent="0.3">
      <c r="A111" s="14" t="s">
        <v>116</v>
      </c>
      <c r="B111" s="3" t="s">
        <v>183</v>
      </c>
      <c r="C111" s="132"/>
      <c r="D111" s="133"/>
      <c r="E111" s="29">
        <v>27</v>
      </c>
      <c r="F111" s="202"/>
      <c r="G111" s="133"/>
      <c r="H111" s="73">
        <v>531.80999999999995</v>
      </c>
      <c r="I111" s="86">
        <f t="shared" si="1"/>
        <v>6.78132</v>
      </c>
    </row>
    <row r="112" spans="1:9" ht="36.75" customHeight="1" thickBot="1" x14ac:dyDescent="0.3">
      <c r="A112" s="14" t="s">
        <v>117</v>
      </c>
      <c r="B112" s="3" t="s">
        <v>184</v>
      </c>
      <c r="C112" s="132"/>
      <c r="D112" s="133"/>
      <c r="E112" s="29">
        <v>18</v>
      </c>
      <c r="F112" s="202"/>
      <c r="G112" s="133"/>
      <c r="H112" s="73">
        <v>362.75</v>
      </c>
      <c r="I112" s="86">
        <f t="shared" si="1"/>
        <v>4.52088</v>
      </c>
    </row>
    <row r="113" spans="1:9" ht="33" customHeight="1" thickBot="1" x14ac:dyDescent="0.3">
      <c r="A113" s="14" t="s">
        <v>118</v>
      </c>
      <c r="B113" s="3" t="s">
        <v>185</v>
      </c>
      <c r="C113" s="132"/>
      <c r="D113" s="133"/>
      <c r="E113" s="29">
        <v>9</v>
      </c>
      <c r="F113" s="202"/>
      <c r="G113" s="133"/>
      <c r="H113" s="73">
        <v>207.32</v>
      </c>
      <c r="I113" s="86">
        <f t="shared" si="1"/>
        <v>2.26044</v>
      </c>
    </row>
    <row r="114" spans="1:9" ht="33" customHeight="1" thickBot="1" x14ac:dyDescent="0.3">
      <c r="A114" s="14" t="s">
        <v>119</v>
      </c>
      <c r="B114" s="3" t="s">
        <v>186</v>
      </c>
      <c r="C114" s="132"/>
      <c r="D114" s="133"/>
      <c r="E114" s="29">
        <v>8</v>
      </c>
      <c r="F114" s="202"/>
      <c r="G114" s="133"/>
      <c r="H114" s="73">
        <v>169.3</v>
      </c>
      <c r="I114" s="86">
        <f t="shared" si="1"/>
        <v>2.00928</v>
      </c>
    </row>
    <row r="115" spans="1:9" ht="30.75" thickBot="1" x14ac:dyDescent="0.3">
      <c r="A115" s="14" t="s">
        <v>120</v>
      </c>
      <c r="B115" s="3" t="s">
        <v>187</v>
      </c>
      <c r="C115" s="132"/>
      <c r="D115" s="133"/>
      <c r="E115" s="29">
        <v>20</v>
      </c>
      <c r="F115" s="202"/>
      <c r="G115" s="133"/>
      <c r="H115" s="73">
        <v>223.56</v>
      </c>
      <c r="I115" s="86">
        <f t="shared" si="1"/>
        <v>5.0232000000000001</v>
      </c>
    </row>
    <row r="116" spans="1:9" ht="30.75" thickBot="1" x14ac:dyDescent="0.3">
      <c r="A116" s="14" t="s">
        <v>121</v>
      </c>
      <c r="B116" s="3" t="s">
        <v>141</v>
      </c>
      <c r="C116" s="132"/>
      <c r="D116" s="133"/>
      <c r="E116" s="29">
        <v>54</v>
      </c>
      <c r="F116" s="202"/>
      <c r="G116" s="133"/>
      <c r="H116" s="73">
        <v>1282.1400000000001</v>
      </c>
      <c r="I116" s="86">
        <f t="shared" si="1"/>
        <v>13.56264</v>
      </c>
    </row>
    <row r="117" spans="1:9" ht="30.75" thickBot="1" x14ac:dyDescent="0.3">
      <c r="A117" s="14" t="s">
        <v>122</v>
      </c>
      <c r="B117" s="3" t="s">
        <v>188</v>
      </c>
      <c r="C117" s="132"/>
      <c r="D117" s="133"/>
      <c r="E117" s="29">
        <v>18</v>
      </c>
      <c r="F117" s="202"/>
      <c r="G117" s="133"/>
      <c r="H117" s="73">
        <v>440.55</v>
      </c>
      <c r="I117" s="86">
        <f t="shared" si="1"/>
        <v>4.52088</v>
      </c>
    </row>
    <row r="118" spans="1:9" ht="30.75" thickBot="1" x14ac:dyDescent="0.3">
      <c r="A118" s="14" t="s">
        <v>123</v>
      </c>
      <c r="B118" s="3" t="s">
        <v>189</v>
      </c>
      <c r="C118" s="132"/>
      <c r="D118" s="133"/>
      <c r="E118" s="29">
        <v>18</v>
      </c>
      <c r="F118" s="202"/>
      <c r="G118" s="133"/>
      <c r="H118" s="73">
        <v>436.44</v>
      </c>
      <c r="I118" s="86">
        <f t="shared" si="1"/>
        <v>4.52088</v>
      </c>
    </row>
    <row r="119" spans="1:9" ht="41.25" customHeight="1" thickBot="1" x14ac:dyDescent="0.3">
      <c r="A119" s="14" t="s">
        <v>124</v>
      </c>
      <c r="B119" s="3" t="s">
        <v>190</v>
      </c>
      <c r="C119" s="132"/>
      <c r="D119" s="133"/>
      <c r="E119" s="29">
        <v>18</v>
      </c>
      <c r="F119" s="202"/>
      <c r="G119" s="133"/>
      <c r="H119" s="73">
        <v>440.13</v>
      </c>
      <c r="I119" s="86">
        <f t="shared" si="1"/>
        <v>4.52088</v>
      </c>
    </row>
    <row r="120" spans="1:9" ht="35.25" customHeight="1" thickBot="1" x14ac:dyDescent="0.3">
      <c r="A120" s="14" t="s">
        <v>125</v>
      </c>
      <c r="B120" s="3" t="s">
        <v>191</v>
      </c>
      <c r="C120" s="132"/>
      <c r="D120" s="133"/>
      <c r="E120" s="29">
        <v>18</v>
      </c>
      <c r="F120" s="202"/>
      <c r="G120" s="133"/>
      <c r="H120" s="73">
        <v>440.82</v>
      </c>
      <c r="I120" s="86">
        <f t="shared" si="1"/>
        <v>4.52088</v>
      </c>
    </row>
    <row r="121" spans="1:9" ht="42" customHeight="1" thickBot="1" x14ac:dyDescent="0.3">
      <c r="A121" s="14" t="s">
        <v>126</v>
      </c>
      <c r="B121" s="3" t="s">
        <v>192</v>
      </c>
      <c r="C121" s="132"/>
      <c r="D121" s="133"/>
      <c r="E121" s="29">
        <v>12</v>
      </c>
      <c r="F121" s="202"/>
      <c r="G121" s="133"/>
      <c r="H121" s="73">
        <v>286.70999999999998</v>
      </c>
      <c r="I121" s="86">
        <f t="shared" si="1"/>
        <v>3.0139199999999997</v>
      </c>
    </row>
    <row r="122" spans="1:9" ht="39.75" customHeight="1" thickBot="1" x14ac:dyDescent="0.3">
      <c r="A122" s="14" t="s">
        <v>127</v>
      </c>
      <c r="B122" s="3" t="s">
        <v>33</v>
      </c>
      <c r="C122" s="132"/>
      <c r="D122" s="133"/>
      <c r="E122" s="29">
        <v>54</v>
      </c>
      <c r="F122" s="202"/>
      <c r="G122" s="133"/>
      <c r="H122" s="73">
        <v>1185.93</v>
      </c>
      <c r="I122" s="86">
        <f t="shared" si="1"/>
        <v>13.56264</v>
      </c>
    </row>
    <row r="123" spans="1:9" ht="34.5" customHeight="1" thickBot="1" x14ac:dyDescent="0.3">
      <c r="A123" s="14" t="s">
        <v>128</v>
      </c>
      <c r="B123" s="3" t="s">
        <v>188</v>
      </c>
      <c r="C123" s="132"/>
      <c r="D123" s="133"/>
      <c r="E123" s="29">
        <v>45</v>
      </c>
      <c r="F123" s="202"/>
      <c r="G123" s="133"/>
      <c r="H123" s="73">
        <v>1102.05</v>
      </c>
      <c r="I123" s="86">
        <f t="shared" si="1"/>
        <v>11.302199999999999</v>
      </c>
    </row>
    <row r="124" spans="1:9" ht="36" customHeight="1" thickBot="1" x14ac:dyDescent="0.3">
      <c r="A124" s="14" t="s">
        <v>129</v>
      </c>
      <c r="B124" s="3" t="s">
        <v>193</v>
      </c>
      <c r="C124" s="132"/>
      <c r="D124" s="133"/>
      <c r="E124" s="29">
        <v>18</v>
      </c>
      <c r="F124" s="202"/>
      <c r="G124" s="133"/>
      <c r="H124" s="73">
        <v>440.82</v>
      </c>
      <c r="I124" s="86">
        <f t="shared" si="1"/>
        <v>4.52088</v>
      </c>
    </row>
    <row r="125" spans="1:9" ht="32.25" customHeight="1" thickBot="1" x14ac:dyDescent="0.3">
      <c r="A125" s="14" t="s">
        <v>130</v>
      </c>
      <c r="B125" s="3" t="s">
        <v>194</v>
      </c>
      <c r="C125" s="132"/>
      <c r="D125" s="133"/>
      <c r="E125" s="29">
        <v>10</v>
      </c>
      <c r="F125" s="202"/>
      <c r="G125" s="133"/>
      <c r="H125" s="73">
        <v>183.85</v>
      </c>
      <c r="I125" s="86">
        <f t="shared" si="1"/>
        <v>2.5116000000000001</v>
      </c>
    </row>
    <row r="126" spans="1:9" ht="33.75" customHeight="1" thickBot="1" x14ac:dyDescent="0.3">
      <c r="A126" s="14" t="s">
        <v>131</v>
      </c>
      <c r="B126" s="3" t="s">
        <v>195</v>
      </c>
      <c r="C126" s="132"/>
      <c r="D126" s="133"/>
      <c r="E126" s="29">
        <v>10</v>
      </c>
      <c r="F126" s="202"/>
      <c r="G126" s="133"/>
      <c r="H126" s="73">
        <v>183.85</v>
      </c>
      <c r="I126" s="86">
        <f t="shared" si="1"/>
        <v>2.5116000000000001</v>
      </c>
    </row>
    <row r="127" spans="1:9" ht="36" customHeight="1" thickBot="1" x14ac:dyDescent="0.3">
      <c r="A127" s="14" t="s">
        <v>132</v>
      </c>
      <c r="B127" s="3" t="s">
        <v>196</v>
      </c>
      <c r="C127" s="132"/>
      <c r="D127" s="133"/>
      <c r="E127" s="29">
        <v>10</v>
      </c>
      <c r="F127" s="202"/>
      <c r="G127" s="133"/>
      <c r="H127" s="73">
        <v>183.85</v>
      </c>
      <c r="I127" s="86">
        <f t="shared" si="1"/>
        <v>2.5116000000000001</v>
      </c>
    </row>
    <row r="128" spans="1:9" ht="48" customHeight="1" thickBot="1" x14ac:dyDescent="0.3">
      <c r="A128" s="13" t="s">
        <v>133</v>
      </c>
      <c r="B128" s="3" t="s">
        <v>197</v>
      </c>
      <c r="C128" s="132"/>
      <c r="D128" s="133"/>
      <c r="E128" s="29">
        <v>36</v>
      </c>
      <c r="F128" s="202"/>
      <c r="G128" s="133"/>
      <c r="H128" s="73">
        <v>879.32</v>
      </c>
      <c r="I128" s="86">
        <f t="shared" si="1"/>
        <v>9.04176</v>
      </c>
    </row>
    <row r="129" spans="1:9" ht="38.25" customHeight="1" thickBot="1" x14ac:dyDescent="0.3">
      <c r="A129" s="46" t="s">
        <v>170</v>
      </c>
      <c r="B129" s="72" t="s">
        <v>198</v>
      </c>
      <c r="C129" s="132"/>
      <c r="D129" s="133"/>
      <c r="E129" s="83">
        <v>15</v>
      </c>
      <c r="F129" s="202"/>
      <c r="G129" s="133"/>
      <c r="H129" s="73">
        <v>358.48</v>
      </c>
      <c r="I129" s="86">
        <f t="shared" si="1"/>
        <v>3.7673999999999999</v>
      </c>
    </row>
    <row r="130" spans="1:9" ht="33.75" customHeight="1" thickBot="1" x14ac:dyDescent="0.3">
      <c r="A130" s="46" t="s">
        <v>171</v>
      </c>
      <c r="B130" s="72" t="s">
        <v>199</v>
      </c>
      <c r="C130" s="132"/>
      <c r="D130" s="133"/>
      <c r="E130" s="84">
        <v>9</v>
      </c>
      <c r="F130" s="202"/>
      <c r="G130" s="133"/>
      <c r="H130" s="73">
        <v>214.31</v>
      </c>
      <c r="I130" s="86">
        <f t="shared" si="1"/>
        <v>2.26044</v>
      </c>
    </row>
    <row r="131" spans="1:9" ht="33.75" customHeight="1" thickBot="1" x14ac:dyDescent="0.3">
      <c r="A131" s="46" t="s">
        <v>172</v>
      </c>
      <c r="B131" s="72" t="s">
        <v>200</v>
      </c>
      <c r="C131" s="132"/>
      <c r="D131" s="133"/>
      <c r="E131" s="84">
        <v>18</v>
      </c>
      <c r="F131" s="202"/>
      <c r="G131" s="133"/>
      <c r="H131" s="73">
        <v>154.97</v>
      </c>
      <c r="I131" s="86">
        <f t="shared" si="1"/>
        <v>4.52088</v>
      </c>
    </row>
    <row r="132" spans="1:9" ht="36.75" customHeight="1" thickBot="1" x14ac:dyDescent="0.3">
      <c r="A132" s="46" t="s">
        <v>173</v>
      </c>
      <c r="B132" s="72" t="s">
        <v>201</v>
      </c>
      <c r="C132" s="132"/>
      <c r="D132" s="133"/>
      <c r="E132" s="84">
        <v>1</v>
      </c>
      <c r="F132" s="202"/>
      <c r="G132" s="133"/>
      <c r="H132" s="73">
        <v>16.41</v>
      </c>
      <c r="I132" s="86">
        <f t="shared" si="1"/>
        <v>0.25115999999999999</v>
      </c>
    </row>
    <row r="133" spans="1:9" ht="39.75" customHeight="1" thickBot="1" x14ac:dyDescent="0.3">
      <c r="A133" s="46" t="s">
        <v>174</v>
      </c>
      <c r="B133" s="72" t="s">
        <v>202</v>
      </c>
      <c r="C133" s="132"/>
      <c r="D133" s="133"/>
      <c r="E133" s="84">
        <v>1</v>
      </c>
      <c r="F133" s="202"/>
      <c r="G133" s="133"/>
      <c r="H133" s="73">
        <v>16.86</v>
      </c>
      <c r="I133" s="86">
        <f t="shared" si="1"/>
        <v>0.25115999999999999</v>
      </c>
    </row>
    <row r="134" spans="1:9" ht="39" customHeight="1" thickBot="1" x14ac:dyDescent="0.3">
      <c r="A134" s="46" t="s">
        <v>203</v>
      </c>
      <c r="B134" s="72" t="s">
        <v>204</v>
      </c>
      <c r="C134" s="134"/>
      <c r="D134" s="135"/>
      <c r="E134" s="84">
        <v>1</v>
      </c>
      <c r="F134" s="237"/>
      <c r="G134" s="135"/>
      <c r="H134" s="73">
        <v>19.93</v>
      </c>
      <c r="I134" s="86">
        <f t="shared" si="1"/>
        <v>0.25115999999999999</v>
      </c>
    </row>
    <row r="135" spans="1:9" ht="31.5" customHeight="1" thickBot="1" x14ac:dyDescent="0.3">
      <c r="A135" s="74"/>
      <c r="B135" s="18" t="s">
        <v>15</v>
      </c>
      <c r="C135" s="142"/>
      <c r="D135" s="143"/>
      <c r="E135" s="32">
        <f>SUM(E106:E134)</f>
        <v>560</v>
      </c>
      <c r="F135" s="19"/>
      <c r="G135" s="19"/>
      <c r="H135" s="33">
        <f>SUM(H106:H134)</f>
        <v>12309.029999999999</v>
      </c>
      <c r="I135" s="87">
        <f>I106+I107+I108+I109+I110+I111+I112+I113+I114+I115+I116+I117+I118+I119+I120+I121+I122+I123+I124+I125+I126+I127+I128+I129+I130+I131+I132+I133+I134</f>
        <v>140.64960000000002</v>
      </c>
    </row>
    <row r="136" spans="1:9" ht="15.7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 x14ac:dyDescent="0.25">
      <c r="A138" s="1" t="s">
        <v>300</v>
      </c>
      <c r="B138" s="1"/>
      <c r="C138" s="1"/>
      <c r="D138" s="1"/>
      <c r="E138" s="1"/>
      <c r="F138" s="1"/>
      <c r="G138" s="1"/>
      <c r="H138" s="1"/>
      <c r="I138" s="1"/>
    </row>
    <row r="139" spans="1:9" ht="15.75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 x14ac:dyDescent="0.25">
      <c r="A145" s="1"/>
      <c r="B145" s="1"/>
      <c r="C145" s="1"/>
      <c r="D145" s="1"/>
      <c r="E145" s="1"/>
      <c r="F145" s="1"/>
      <c r="G145" s="1"/>
      <c r="H145" s="1"/>
      <c r="I145" s="1"/>
    </row>
  </sheetData>
  <mergeCells count="83">
    <mergeCell ref="A1:I11"/>
    <mergeCell ref="A12:A15"/>
    <mergeCell ref="B12:B15"/>
    <mergeCell ref="C12:D15"/>
    <mergeCell ref="E12:E15"/>
    <mergeCell ref="F12:F15"/>
    <mergeCell ref="G12:G15"/>
    <mergeCell ref="H12:H15"/>
    <mergeCell ref="I12:I15"/>
    <mergeCell ref="I19:I20"/>
    <mergeCell ref="A16:I16"/>
    <mergeCell ref="C17:D18"/>
    <mergeCell ref="E17:E18"/>
    <mergeCell ref="F17:F18"/>
    <mergeCell ref="G17:G18"/>
    <mergeCell ref="H17:H18"/>
    <mergeCell ref="I17:I18"/>
    <mergeCell ref="C19:D20"/>
    <mergeCell ref="E19:E20"/>
    <mergeCell ref="F19:F20"/>
    <mergeCell ref="G19:G20"/>
    <mergeCell ref="H19:H20"/>
    <mergeCell ref="I24:I25"/>
    <mergeCell ref="B21:B22"/>
    <mergeCell ref="C21:D23"/>
    <mergeCell ref="E21:E23"/>
    <mergeCell ref="F21:F23"/>
    <mergeCell ref="G21:G23"/>
    <mergeCell ref="H21:H23"/>
    <mergeCell ref="I21:I23"/>
    <mergeCell ref="C24:D25"/>
    <mergeCell ref="E24:E25"/>
    <mergeCell ref="F24:F25"/>
    <mergeCell ref="G24:G25"/>
    <mergeCell ref="H24:H25"/>
    <mergeCell ref="B27:B28"/>
    <mergeCell ref="A29:I29"/>
    <mergeCell ref="C32:D32"/>
    <mergeCell ref="C33:D33"/>
    <mergeCell ref="A34:I34"/>
    <mergeCell ref="C26:D28"/>
    <mergeCell ref="E26:E28"/>
    <mergeCell ref="F26:F28"/>
    <mergeCell ref="G26:G28"/>
    <mergeCell ref="H26:H28"/>
    <mergeCell ref="I26:I28"/>
    <mergeCell ref="H35:H37"/>
    <mergeCell ref="I35:I37"/>
    <mergeCell ref="C37:D37"/>
    <mergeCell ref="A38:I38"/>
    <mergeCell ref="A39:A40"/>
    <mergeCell ref="B39:B40"/>
    <mergeCell ref="C39:D40"/>
    <mergeCell ref="E39:E40"/>
    <mergeCell ref="F39:F40"/>
    <mergeCell ref="A35:A36"/>
    <mergeCell ref="B35:B36"/>
    <mergeCell ref="C35:D36"/>
    <mergeCell ref="E35:E36"/>
    <mergeCell ref="F35:F36"/>
    <mergeCell ref="G35:G36"/>
    <mergeCell ref="A42:I42"/>
    <mergeCell ref="A43:A46"/>
    <mergeCell ref="B43:B46"/>
    <mergeCell ref="C43:D102"/>
    <mergeCell ref="E43:E46"/>
    <mergeCell ref="F43:F102"/>
    <mergeCell ref="C30:D30"/>
    <mergeCell ref="C31:D31"/>
    <mergeCell ref="N15:N18"/>
    <mergeCell ref="C135:D135"/>
    <mergeCell ref="C105:D134"/>
    <mergeCell ref="F105:F134"/>
    <mergeCell ref="G105:G134"/>
    <mergeCell ref="G43:G102"/>
    <mergeCell ref="H43:H46"/>
    <mergeCell ref="I43:I46"/>
    <mergeCell ref="C103:D103"/>
    <mergeCell ref="C104:D104"/>
    <mergeCell ref="G39:G40"/>
    <mergeCell ref="H39:H41"/>
    <mergeCell ref="I39:I41"/>
    <mergeCell ref="C41:D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Лист2</vt:lpstr>
      <vt:lpstr>Лист3</vt:lpstr>
    </vt:vector>
  </TitlesOfParts>
  <Company>ООО "ЖКС №3 Приморского района"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Пользователь Windows</cp:lastModifiedBy>
  <cp:lastPrinted>2018-01-30T08:19:28Z</cp:lastPrinted>
  <dcterms:created xsi:type="dcterms:W3CDTF">2014-12-10T11:13:19Z</dcterms:created>
  <dcterms:modified xsi:type="dcterms:W3CDTF">2018-01-30T13:52:52Z</dcterms:modified>
</cp:coreProperties>
</file>